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995"/>
  </bookViews>
  <sheets>
    <sheet name="ПМ" sheetId="12" r:id="rId1"/>
  </sheets>
  <definedNames>
    <definedName name="_xlnm._FilterDatabase" localSheetId="0" hidden="1">ПМ!$A$7:$AH$533</definedName>
    <definedName name="_xlnm.Print_Titles" localSheetId="0">ПМ!$7:$7</definedName>
    <definedName name="_xlnm.Print_Area" localSheetId="0">ПМ!$A$1:$F$533</definedName>
  </definedNames>
  <calcPr calcId="152511"/>
</workbook>
</file>

<file path=xl/calcChain.xml><?xml version="1.0" encoding="utf-8"?>
<calcChain xmlns="http://schemas.openxmlformats.org/spreadsheetml/2006/main">
  <c r="G14" i="12" l="1"/>
  <c r="G13" i="12"/>
  <c r="E338" i="12" l="1"/>
  <c r="E339" i="12"/>
  <c r="E340" i="12"/>
  <c r="E341" i="12"/>
  <c r="E342" i="12"/>
  <c r="E343" i="12"/>
  <c r="E498" i="12" l="1"/>
  <c r="E499" i="12"/>
  <c r="E500" i="12"/>
  <c r="E501" i="12"/>
  <c r="D492" i="12"/>
  <c r="D493" i="12"/>
  <c r="D494" i="12"/>
  <c r="D496" i="12"/>
  <c r="C493" i="12"/>
  <c r="C494" i="12"/>
  <c r="C495" i="12"/>
  <c r="C496" i="12"/>
  <c r="C492" i="12"/>
  <c r="D388" i="12"/>
  <c r="D389" i="12"/>
  <c r="D390" i="12"/>
  <c r="D391" i="12"/>
  <c r="D392" i="12"/>
  <c r="C389" i="12"/>
  <c r="C391" i="12"/>
  <c r="C392" i="12"/>
  <c r="C388" i="12"/>
  <c r="E454" i="12"/>
  <c r="E455" i="12"/>
  <c r="E456" i="12"/>
  <c r="E457" i="12"/>
  <c r="E460" i="12"/>
  <c r="E461" i="12"/>
  <c r="E462" i="12"/>
  <c r="E463" i="12"/>
  <c r="E465" i="12"/>
  <c r="E466" i="12"/>
  <c r="E467" i="12"/>
  <c r="E468" i="12"/>
  <c r="E469" i="12"/>
  <c r="D201" i="12"/>
  <c r="D202" i="12"/>
  <c r="D204" i="12"/>
  <c r="D205" i="12"/>
  <c r="C202" i="12"/>
  <c r="C204" i="12"/>
  <c r="C205" i="12"/>
  <c r="C201" i="12"/>
  <c r="E65" i="12"/>
  <c r="E66" i="12"/>
  <c r="E67" i="12"/>
  <c r="E69" i="12"/>
  <c r="D41" i="12"/>
  <c r="D42" i="12"/>
  <c r="D44" i="12"/>
  <c r="D45" i="12"/>
  <c r="C42" i="12"/>
  <c r="C44" i="12"/>
  <c r="C45" i="12"/>
  <c r="C41" i="12"/>
  <c r="D64" i="12"/>
  <c r="D55" i="12"/>
  <c r="D43" i="12" s="1"/>
  <c r="D30" i="12"/>
  <c r="D26" i="12"/>
  <c r="E492" i="12" l="1"/>
  <c r="E493" i="12"/>
  <c r="E494" i="12"/>
  <c r="E504" i="12"/>
  <c r="E505" i="12"/>
  <c r="E506" i="12"/>
  <c r="E507" i="12"/>
  <c r="E508" i="12"/>
  <c r="E510" i="12"/>
  <c r="E511" i="12"/>
  <c r="E512" i="12"/>
  <c r="E513" i="12"/>
  <c r="E514" i="12"/>
  <c r="E516" i="12"/>
  <c r="E517" i="12"/>
  <c r="E518" i="12"/>
  <c r="E519" i="12"/>
  <c r="E520" i="12"/>
  <c r="E522" i="12"/>
  <c r="E523" i="12"/>
  <c r="E524" i="12"/>
  <c r="E525" i="12"/>
  <c r="E526" i="12"/>
  <c r="E528" i="12"/>
  <c r="E529" i="12"/>
  <c r="E530" i="12"/>
  <c r="E532" i="12"/>
  <c r="E485" i="12"/>
  <c r="E486" i="12"/>
  <c r="E487" i="12"/>
  <c r="E488" i="12"/>
  <c r="E388" i="12"/>
  <c r="E394" i="12"/>
  <c r="E395" i="12"/>
  <c r="E396" i="12"/>
  <c r="E397" i="12"/>
  <c r="E398" i="12"/>
  <c r="E400" i="12"/>
  <c r="E401" i="12"/>
  <c r="E402" i="12"/>
  <c r="E403" i="12"/>
  <c r="E404" i="12"/>
  <c r="E406" i="12"/>
  <c r="E407" i="12"/>
  <c r="E408" i="12"/>
  <c r="E409" i="12"/>
  <c r="E410" i="12"/>
  <c r="E412" i="12"/>
  <c r="E413" i="12"/>
  <c r="E414" i="12"/>
  <c r="E415" i="12"/>
  <c r="E416" i="12"/>
  <c r="E418" i="12"/>
  <c r="E419" i="12"/>
  <c r="E420" i="12"/>
  <c r="E421" i="12"/>
  <c r="E422" i="12"/>
  <c r="E424" i="12"/>
  <c r="E425" i="12"/>
  <c r="E426" i="12"/>
  <c r="E427" i="12"/>
  <c r="E428" i="12"/>
  <c r="E430" i="12"/>
  <c r="E431" i="12"/>
  <c r="E432" i="12"/>
  <c r="E433" i="12"/>
  <c r="E434" i="12"/>
  <c r="E436" i="12"/>
  <c r="E437" i="12"/>
  <c r="E439" i="12"/>
  <c r="E440" i="12"/>
  <c r="E442" i="12"/>
  <c r="E443" i="12"/>
  <c r="E444" i="12"/>
  <c r="E445" i="12"/>
  <c r="E446" i="12"/>
  <c r="E448" i="12"/>
  <c r="E449" i="12"/>
  <c r="E450" i="12"/>
  <c r="E451" i="12"/>
  <c r="E452" i="12"/>
  <c r="E472" i="12"/>
  <c r="E473" i="12"/>
  <c r="E474" i="12"/>
  <c r="E475" i="12"/>
  <c r="E476" i="12"/>
  <c r="E201" i="12"/>
  <c r="E207" i="12"/>
  <c r="E208" i="12"/>
  <c r="E209" i="12"/>
  <c r="E210" i="12"/>
  <c r="E211" i="12"/>
  <c r="E213" i="12"/>
  <c r="E214" i="12"/>
  <c r="E215" i="12"/>
  <c r="E216" i="12"/>
  <c r="E217" i="12"/>
  <c r="E219" i="12"/>
  <c r="E220" i="12"/>
  <c r="E221" i="12"/>
  <c r="E222" i="12"/>
  <c r="E223" i="12"/>
  <c r="E225" i="12"/>
  <c r="E226" i="12"/>
  <c r="E227" i="12"/>
  <c r="E228" i="12"/>
  <c r="E229" i="12"/>
  <c r="E231" i="12"/>
  <c r="E232" i="12"/>
  <c r="E233" i="12"/>
  <c r="E234" i="12"/>
  <c r="E235" i="12"/>
  <c r="E237" i="12"/>
  <c r="E238" i="12"/>
  <c r="E239" i="12"/>
  <c r="E240" i="12"/>
  <c r="E241" i="12"/>
  <c r="E243" i="12"/>
  <c r="E244" i="12"/>
  <c r="E245" i="12"/>
  <c r="E246" i="12"/>
  <c r="E247" i="12"/>
  <c r="E249" i="12"/>
  <c r="E250" i="12"/>
  <c r="E252" i="12"/>
  <c r="E253" i="12"/>
  <c r="E255" i="12"/>
  <c r="E256" i="12"/>
  <c r="E257" i="12"/>
  <c r="E258" i="12"/>
  <c r="E259" i="12"/>
  <c r="E261" i="12"/>
  <c r="E262" i="12"/>
  <c r="E263" i="12"/>
  <c r="E264" i="12"/>
  <c r="E265" i="12"/>
  <c r="E267" i="12"/>
  <c r="E268" i="12"/>
  <c r="E269" i="12"/>
  <c r="E270" i="12"/>
  <c r="E271" i="12"/>
  <c r="E273" i="12"/>
  <c r="E274" i="12"/>
  <c r="E275" i="12"/>
  <c r="E276" i="12"/>
  <c r="E277" i="12"/>
  <c r="E279" i="12"/>
  <c r="E280" i="12"/>
  <c r="E281" i="12"/>
  <c r="E282" i="12"/>
  <c r="E283" i="12"/>
  <c r="E285" i="12"/>
  <c r="E286" i="12"/>
  <c r="E287" i="12"/>
  <c r="E288" i="12"/>
  <c r="E289" i="12"/>
  <c r="E291" i="12"/>
  <c r="E292" i="12"/>
  <c r="E293" i="12"/>
  <c r="E294" i="12"/>
  <c r="E295" i="12"/>
  <c r="E297" i="12"/>
  <c r="E298" i="12"/>
  <c r="E299" i="12"/>
  <c r="E300" i="12"/>
  <c r="E301" i="12"/>
  <c r="E303" i="12"/>
  <c r="E304" i="12"/>
  <c r="E305" i="12"/>
  <c r="E306" i="12"/>
  <c r="E307" i="12"/>
  <c r="E309" i="12"/>
  <c r="E310" i="12"/>
  <c r="E311" i="12"/>
  <c r="E312" i="12"/>
  <c r="E313" i="12"/>
  <c r="E315" i="12"/>
  <c r="E316" i="12"/>
  <c r="E318" i="12"/>
  <c r="E319" i="12"/>
  <c r="E321" i="12"/>
  <c r="E322" i="12"/>
  <c r="E323" i="12"/>
  <c r="E324" i="12"/>
  <c r="E325" i="12"/>
  <c r="E327" i="12"/>
  <c r="E328" i="12"/>
  <c r="E329" i="12"/>
  <c r="E330" i="12"/>
  <c r="E331" i="12"/>
  <c r="E333" i="12"/>
  <c r="E334" i="12"/>
  <c r="E335" i="12"/>
  <c r="E336" i="12"/>
  <c r="E337" i="12"/>
  <c r="E345" i="12"/>
  <c r="E346" i="12"/>
  <c r="E347" i="12"/>
  <c r="E348" i="12"/>
  <c r="E349" i="12"/>
  <c r="E351" i="12"/>
  <c r="E352" i="12"/>
  <c r="E353" i="12"/>
  <c r="E354" i="12"/>
  <c r="E355" i="12"/>
  <c r="E357" i="12"/>
  <c r="E358" i="12"/>
  <c r="E359" i="12"/>
  <c r="E360" i="12"/>
  <c r="E361" i="12"/>
  <c r="E363" i="12"/>
  <c r="E364" i="12"/>
  <c r="E365" i="12"/>
  <c r="E366" i="12"/>
  <c r="E367" i="12"/>
  <c r="E369" i="12"/>
  <c r="E370" i="12"/>
  <c r="E372" i="12"/>
  <c r="E373" i="12"/>
  <c r="E375" i="12"/>
  <c r="E376" i="12"/>
  <c r="E378" i="12"/>
  <c r="E379" i="12"/>
  <c r="E381" i="12"/>
  <c r="E382" i="12"/>
  <c r="E383" i="12"/>
  <c r="E384" i="12"/>
  <c r="E385" i="12"/>
  <c r="E188" i="12"/>
  <c r="E189" i="12"/>
  <c r="E190" i="12"/>
  <c r="E191" i="12"/>
  <c r="E192" i="12"/>
  <c r="E194" i="12"/>
  <c r="E195" i="12"/>
  <c r="E196" i="12"/>
  <c r="E197" i="12"/>
  <c r="E198" i="12"/>
  <c r="E169" i="12"/>
  <c r="E170" i="12"/>
  <c r="E171" i="12"/>
  <c r="E172" i="12"/>
  <c r="E173" i="12"/>
  <c r="E175" i="12"/>
  <c r="E176" i="12"/>
  <c r="E177" i="12"/>
  <c r="E178" i="12"/>
  <c r="E179" i="12"/>
  <c r="E114" i="12"/>
  <c r="E115" i="12"/>
  <c r="E116" i="12"/>
  <c r="E117" i="12"/>
  <c r="E118" i="12"/>
  <c r="E120" i="12"/>
  <c r="E121" i="12"/>
  <c r="E122" i="12"/>
  <c r="E123" i="12"/>
  <c r="E124" i="12"/>
  <c r="E126" i="12"/>
  <c r="E127" i="12"/>
  <c r="E128" i="12"/>
  <c r="E129" i="12"/>
  <c r="E130" i="12"/>
  <c r="E132" i="12"/>
  <c r="E133" i="12"/>
  <c r="E134" i="12"/>
  <c r="E135" i="12"/>
  <c r="E136" i="12"/>
  <c r="E138" i="12"/>
  <c r="E139" i="12"/>
  <c r="E140" i="12"/>
  <c r="E141" i="12"/>
  <c r="E142" i="12"/>
  <c r="E144" i="12"/>
  <c r="E145" i="12"/>
  <c r="E146" i="12"/>
  <c r="E147" i="12"/>
  <c r="E150" i="12"/>
  <c r="E151" i="12"/>
  <c r="E152" i="12"/>
  <c r="E153" i="12"/>
  <c r="E154" i="12"/>
  <c r="E156" i="12"/>
  <c r="E157" i="12"/>
  <c r="E158" i="12"/>
  <c r="E159" i="12"/>
  <c r="E160" i="12"/>
  <c r="E41" i="12"/>
  <c r="E42" i="12"/>
  <c r="E47" i="12"/>
  <c r="E48" i="12"/>
  <c r="E49" i="12"/>
  <c r="E50" i="12"/>
  <c r="E51" i="12"/>
  <c r="E53" i="12"/>
  <c r="E56" i="12"/>
  <c r="E57" i="12"/>
  <c r="E59" i="12"/>
  <c r="E60" i="12"/>
  <c r="E61" i="12"/>
  <c r="E62" i="12"/>
  <c r="E63" i="12"/>
  <c r="E71" i="12"/>
  <c r="E72" i="12"/>
  <c r="E73" i="12"/>
  <c r="E74" i="12"/>
  <c r="E75" i="12"/>
  <c r="E77" i="12"/>
  <c r="E78" i="12"/>
  <c r="E79" i="12"/>
  <c r="E80" i="12"/>
  <c r="E81" i="12"/>
  <c r="E83" i="12"/>
  <c r="E84" i="12"/>
  <c r="E86" i="12"/>
  <c r="E87" i="12"/>
  <c r="E89" i="12"/>
  <c r="E90" i="12"/>
  <c r="E91" i="12"/>
  <c r="E92" i="12"/>
  <c r="E93" i="12"/>
  <c r="E95" i="12"/>
  <c r="E96" i="12"/>
  <c r="E97" i="12"/>
  <c r="E98" i="12"/>
  <c r="E99" i="12"/>
  <c r="E101" i="12"/>
  <c r="E102" i="12"/>
  <c r="E103" i="12"/>
  <c r="E104" i="12"/>
  <c r="E105" i="12"/>
  <c r="E22" i="12"/>
  <c r="E23" i="12"/>
  <c r="E24" i="12"/>
  <c r="E25" i="12"/>
  <c r="E28" i="12"/>
  <c r="E31" i="12"/>
  <c r="E32" i="12"/>
  <c r="E34" i="12"/>
  <c r="E38" i="12"/>
  <c r="E204" i="12"/>
  <c r="D182" i="12"/>
  <c r="D183" i="12"/>
  <c r="D184" i="12"/>
  <c r="D185" i="12"/>
  <c r="D186" i="12"/>
  <c r="C183" i="12"/>
  <c r="E183" i="12" s="1"/>
  <c r="C184" i="12"/>
  <c r="E184" i="12" s="1"/>
  <c r="C185" i="12"/>
  <c r="C186" i="12"/>
  <c r="E186" i="12" s="1"/>
  <c r="C182" i="12"/>
  <c r="E182" i="12" s="1"/>
  <c r="D163" i="12"/>
  <c r="D164" i="12"/>
  <c r="D165" i="12"/>
  <c r="D166" i="12"/>
  <c r="D167" i="12"/>
  <c r="C164" i="12"/>
  <c r="E164" i="12" s="1"/>
  <c r="C165" i="12"/>
  <c r="E165" i="12" s="1"/>
  <c r="C166" i="12"/>
  <c r="E166" i="12" s="1"/>
  <c r="C167" i="12"/>
  <c r="E167" i="12" s="1"/>
  <c r="C163" i="12"/>
  <c r="E163" i="12" s="1"/>
  <c r="D108" i="12"/>
  <c r="D109" i="12"/>
  <c r="D110" i="12"/>
  <c r="D111" i="12"/>
  <c r="D112" i="12"/>
  <c r="C109" i="12"/>
  <c r="C110" i="12"/>
  <c r="C111" i="12"/>
  <c r="C112" i="12"/>
  <c r="C108" i="12"/>
  <c r="E108" i="12" s="1"/>
  <c r="E45" i="12"/>
  <c r="C19" i="12"/>
  <c r="D16" i="12"/>
  <c r="C16" i="12"/>
  <c r="E16" i="12" s="1"/>
  <c r="E392" i="12" l="1"/>
  <c r="E389" i="12"/>
  <c r="E391" i="12"/>
  <c r="E109" i="12"/>
  <c r="E111" i="12"/>
  <c r="E185" i="12"/>
  <c r="E202" i="12"/>
  <c r="E110" i="12"/>
  <c r="E205" i="12"/>
  <c r="E44" i="12"/>
  <c r="C46" i="12"/>
  <c r="D46" i="12"/>
  <c r="C479" i="12"/>
  <c r="E479" i="12" s="1"/>
  <c r="D479" i="12"/>
  <c r="C480" i="12"/>
  <c r="E480" i="12" s="1"/>
  <c r="D480" i="12"/>
  <c r="C481" i="12"/>
  <c r="E481" i="12" s="1"/>
  <c r="D481" i="12"/>
  <c r="C482" i="12"/>
  <c r="E482" i="12" s="1"/>
  <c r="D482" i="12"/>
  <c r="C483" i="12"/>
  <c r="D483" i="12"/>
  <c r="D521" i="12"/>
  <c r="C521" i="12"/>
  <c r="D515" i="12"/>
  <c r="C515" i="12"/>
  <c r="D509" i="12"/>
  <c r="C509" i="12"/>
  <c r="D503" i="12"/>
  <c r="C503" i="12"/>
  <c r="D484" i="12"/>
  <c r="C484" i="12"/>
  <c r="D471" i="12"/>
  <c r="C471" i="12"/>
  <c r="D447" i="12"/>
  <c r="C447" i="12"/>
  <c r="C441" i="12"/>
  <c r="D423" i="12"/>
  <c r="C423" i="12"/>
  <c r="D417" i="12"/>
  <c r="C417" i="12"/>
  <c r="D405" i="12"/>
  <c r="C405" i="12"/>
  <c r="E405" i="12" s="1"/>
  <c r="D399" i="12"/>
  <c r="C399" i="12"/>
  <c r="D393" i="12"/>
  <c r="C393" i="12"/>
  <c r="D380" i="12"/>
  <c r="C380" i="12"/>
  <c r="D362" i="12"/>
  <c r="C362" i="12"/>
  <c r="E362" i="12" s="1"/>
  <c r="D356" i="12"/>
  <c r="C356" i="12"/>
  <c r="D350" i="12"/>
  <c r="C350" i="12"/>
  <c r="E350" i="12" s="1"/>
  <c r="D344" i="12"/>
  <c r="C344" i="12"/>
  <c r="D332" i="12"/>
  <c r="C332" i="12"/>
  <c r="C326" i="12"/>
  <c r="D320" i="12"/>
  <c r="C320" i="12"/>
  <c r="D308" i="12"/>
  <c r="C308" i="12"/>
  <c r="D302" i="12"/>
  <c r="C302" i="12"/>
  <c r="D296" i="12"/>
  <c r="C296" i="12"/>
  <c r="D290" i="12"/>
  <c r="C290" i="12"/>
  <c r="D284" i="12"/>
  <c r="C284" i="12"/>
  <c r="D278" i="12"/>
  <c r="C278" i="12"/>
  <c r="D272" i="12"/>
  <c r="C272" i="12"/>
  <c r="D266" i="12"/>
  <c r="C266" i="12"/>
  <c r="D260" i="12"/>
  <c r="C260" i="12"/>
  <c r="D254" i="12"/>
  <c r="C254" i="12"/>
  <c r="D242" i="12"/>
  <c r="C242" i="12"/>
  <c r="D236" i="12"/>
  <c r="C236" i="12"/>
  <c r="D230" i="12"/>
  <c r="C230" i="12"/>
  <c r="D224" i="12"/>
  <c r="C224" i="12"/>
  <c r="D218" i="12"/>
  <c r="C218" i="12"/>
  <c r="D212" i="12"/>
  <c r="C212" i="12"/>
  <c r="D206" i="12"/>
  <c r="C206" i="12"/>
  <c r="D193" i="12"/>
  <c r="C193" i="12"/>
  <c r="D187" i="12"/>
  <c r="C187" i="12"/>
  <c r="D174" i="12"/>
  <c r="C174" i="12"/>
  <c r="D168" i="12"/>
  <c r="C168" i="12"/>
  <c r="D162" i="12"/>
  <c r="C162" i="12"/>
  <c r="D155" i="12"/>
  <c r="C155" i="12"/>
  <c r="D149" i="12"/>
  <c r="C149" i="12"/>
  <c r="D143" i="12"/>
  <c r="C143" i="12"/>
  <c r="C137" i="12"/>
  <c r="D131" i="12"/>
  <c r="C131" i="12"/>
  <c r="D125" i="12"/>
  <c r="C125" i="12"/>
  <c r="D119" i="12"/>
  <c r="C119" i="12"/>
  <c r="D113" i="12"/>
  <c r="C113" i="12"/>
  <c r="D100" i="12"/>
  <c r="C100" i="12"/>
  <c r="D94" i="12"/>
  <c r="C94" i="12"/>
  <c r="D88" i="12"/>
  <c r="C88" i="12"/>
  <c r="D76" i="12"/>
  <c r="C76" i="12"/>
  <c r="D70" i="12"/>
  <c r="C70" i="12"/>
  <c r="D58" i="12"/>
  <c r="C58" i="12"/>
  <c r="D52" i="12"/>
  <c r="C52" i="12"/>
  <c r="D27" i="12"/>
  <c r="C27" i="12"/>
  <c r="E168" i="12" l="1"/>
  <c r="E206" i="12"/>
  <c r="E260" i="12"/>
  <c r="E284" i="12"/>
  <c r="E155" i="12"/>
  <c r="E187" i="12"/>
  <c r="E272" i="12"/>
  <c r="E296" i="12"/>
  <c r="E447" i="12"/>
  <c r="E509" i="12"/>
  <c r="E417" i="12"/>
  <c r="E174" i="12"/>
  <c r="E193" i="12"/>
  <c r="E266" i="12"/>
  <c r="E278" i="12"/>
  <c r="E290" i="12"/>
  <c r="E302" i="12"/>
  <c r="E320" i="12"/>
  <c r="E503" i="12"/>
  <c r="E515" i="12"/>
  <c r="E58" i="12"/>
  <c r="E125" i="12"/>
  <c r="E149" i="12"/>
  <c r="E162" i="12"/>
  <c r="E344" i="12"/>
  <c r="E46" i="12"/>
  <c r="E88" i="12"/>
  <c r="E100" i="12"/>
  <c r="E131" i="12"/>
  <c r="E76" i="12"/>
  <c r="E94" i="12"/>
  <c r="E113" i="12"/>
  <c r="E218" i="12"/>
  <c r="E230" i="12"/>
  <c r="E242" i="12"/>
  <c r="E308" i="12"/>
  <c r="E356" i="12"/>
  <c r="E380" i="12"/>
  <c r="E399" i="12"/>
  <c r="E521" i="12"/>
  <c r="E70" i="12"/>
  <c r="E119" i="12"/>
  <c r="E212" i="12"/>
  <c r="E224" i="12"/>
  <c r="E236" i="12"/>
  <c r="E254" i="12"/>
  <c r="E332" i="12"/>
  <c r="E393" i="12"/>
  <c r="E423" i="12"/>
  <c r="E471" i="12"/>
  <c r="C478" i="12"/>
  <c r="D9" i="12"/>
  <c r="D478" i="12"/>
  <c r="C9" i="12"/>
  <c r="E9" i="12" l="1"/>
  <c r="D435" i="12"/>
  <c r="C438" i="12"/>
  <c r="C435" i="12" l="1"/>
  <c r="C390" i="12"/>
  <c r="E390" i="12" s="1"/>
  <c r="E438" i="12"/>
  <c r="E435" i="12"/>
  <c r="D326" i="12"/>
  <c r="E326" i="12" s="1"/>
  <c r="C26" i="12" l="1"/>
  <c r="E26" i="12" l="1"/>
  <c r="C20" i="12"/>
  <c r="D21" i="12"/>
  <c r="C21" i="12"/>
  <c r="E21" i="12" l="1"/>
  <c r="D368" i="12"/>
  <c r="D248" i="12"/>
  <c r="D82" i="12" l="1"/>
  <c r="D411" i="12" l="1"/>
  <c r="C411" i="12"/>
  <c r="E411" i="12" l="1"/>
  <c r="C527" i="12"/>
  <c r="D374" i="12"/>
  <c r="C377" i="12"/>
  <c r="C374" i="12" l="1"/>
  <c r="E377" i="12"/>
  <c r="E374" i="12"/>
  <c r="D429" i="12"/>
  <c r="E429" i="12" s="1"/>
  <c r="D181" i="12"/>
  <c r="C429" i="12"/>
  <c r="C181" i="12" l="1"/>
  <c r="E181" i="12" s="1"/>
  <c r="D137" i="12" l="1"/>
  <c r="E137" i="12" s="1"/>
  <c r="D317" i="12" l="1"/>
  <c r="D314" i="12" l="1"/>
  <c r="D203" i="12"/>
  <c r="C85" i="12"/>
  <c r="C82" i="12" l="1"/>
  <c r="E82" i="12" s="1"/>
  <c r="C43" i="12"/>
  <c r="E43" i="12" s="1"/>
  <c r="E85" i="12"/>
  <c r="C13" i="12"/>
  <c r="D40" i="12"/>
  <c r="C40" i="12" l="1"/>
  <c r="E40" i="12" s="1"/>
  <c r="D441" i="12"/>
  <c r="E441" i="12" s="1"/>
  <c r="C371" i="12" l="1"/>
  <c r="C368" i="12" l="1"/>
  <c r="E368" i="12" s="1"/>
  <c r="E371" i="12"/>
  <c r="D387" i="12"/>
  <c r="D38" i="12" l="1"/>
  <c r="D20" i="12" s="1"/>
  <c r="E20" i="12" s="1"/>
  <c r="D13" i="12" l="1"/>
  <c r="E13" i="12" s="1"/>
  <c r="C317" i="12" l="1"/>
  <c r="C314" i="12" l="1"/>
  <c r="E314" i="12" s="1"/>
  <c r="E317" i="12"/>
  <c r="C491" i="12"/>
  <c r="C387" i="12" l="1"/>
  <c r="E387" i="12" s="1"/>
  <c r="D200" i="12" l="1"/>
  <c r="C12" i="12" l="1"/>
  <c r="D107" i="12" l="1"/>
  <c r="C107" i="12" l="1"/>
  <c r="E107" i="12" s="1"/>
  <c r="C251" i="12" l="1"/>
  <c r="C203" i="12" l="1"/>
  <c r="E203" i="12" s="1"/>
  <c r="E251" i="12"/>
  <c r="C248" i="12"/>
  <c r="E248" i="12" s="1"/>
  <c r="C200" i="12" l="1"/>
  <c r="E200" i="12" s="1"/>
  <c r="E35" i="12" l="1"/>
  <c r="D35" i="12" s="1"/>
  <c r="C17" i="12"/>
  <c r="C10" i="12" s="1"/>
  <c r="D17" i="12" l="1"/>
  <c r="D10" i="12" l="1"/>
  <c r="E10" i="12" l="1"/>
  <c r="D19" i="12"/>
  <c r="E19" i="12" s="1"/>
  <c r="E37" i="12"/>
  <c r="D33" i="12" l="1"/>
  <c r="D18" i="12"/>
  <c r="D11" i="12" s="1"/>
  <c r="D15" i="12" l="1"/>
  <c r="C33" i="12"/>
  <c r="E33" i="12" s="1"/>
  <c r="E36" i="12"/>
  <c r="C18" i="12"/>
  <c r="C11" i="12" l="1"/>
  <c r="C15" i="12"/>
  <c r="E15" i="12" s="1"/>
  <c r="C8" i="12" l="1"/>
  <c r="E11" i="12"/>
  <c r="E531" i="12"/>
  <c r="D527" i="12"/>
  <c r="E527" i="12" s="1"/>
  <c r="D495" i="12"/>
  <c r="D12" i="12" s="1"/>
  <c r="E12" i="12" l="1"/>
  <c r="D8" i="12"/>
  <c r="E8" i="12" s="1"/>
  <c r="E495" i="12"/>
  <c r="D491" i="12"/>
</calcChain>
</file>

<file path=xl/sharedStrings.xml><?xml version="1.0" encoding="utf-8"?>
<sst xmlns="http://schemas.openxmlformats.org/spreadsheetml/2006/main" count="611" uniqueCount="177">
  <si>
    <t xml:space="preserve">федеральный бюджет       </t>
  </si>
  <si>
    <t xml:space="preserve">областной бюджет         </t>
  </si>
  <si>
    <t xml:space="preserve">местный бюджет           </t>
  </si>
  <si>
    <t xml:space="preserve">внебюджетные источники   </t>
  </si>
  <si>
    <t xml:space="preserve">в том числе субсидии местным бюджетам     </t>
  </si>
  <si>
    <t xml:space="preserve">местный бюджет         </t>
  </si>
  <si>
    <t>местный бюджет</t>
  </si>
  <si>
    <t>в том числе субсидии местным бюджетам</t>
  </si>
  <si>
    <t xml:space="preserve">федеральный бюджет         </t>
  </si>
  <si>
    <t>федеральный бюджет</t>
  </si>
  <si>
    <t xml:space="preserve">Всего по комплексной программе 
в том числе:          </t>
  </si>
  <si>
    <t>Направление 2 «Развитие образования»</t>
  </si>
  <si>
    <t>Направление 1 «Развитие строительного комплекса»</t>
  </si>
  <si>
    <t>Направление 3 «Развитие физической культуры и спорта»</t>
  </si>
  <si>
    <t>Направление 4 «Развитие здравоохранения»</t>
  </si>
  <si>
    <t>Направление 5 «Развитие культуры»</t>
  </si>
  <si>
    <t>Направление 6 «Развитие жилищно-коммунального хозяйства»</t>
  </si>
  <si>
    <t>Направление 7 «Развитие транспортной инфраструктуры»</t>
  </si>
  <si>
    <t>Направление 8 «Развитие агропромышленного комплекса и потребительского рынка»</t>
  </si>
  <si>
    <t>Направление 9 «Развитие промышленности и предпринимательства»</t>
  </si>
  <si>
    <t xml:space="preserve">в том числе субсидии местным бюджетам      </t>
  </si>
  <si>
    <t>областной бюджет</t>
  </si>
  <si>
    <t>внебюджетные источники</t>
  </si>
  <si>
    <t>Номер строки</t>
  </si>
  <si>
    <t xml:space="preserve">областной бюджет        </t>
  </si>
  <si>
    <t xml:space="preserve">областной бюджет      </t>
  </si>
  <si>
    <t xml:space="preserve">областной бюджет     </t>
  </si>
  <si>
    <t xml:space="preserve">областной бюджет       </t>
  </si>
  <si>
    <r>
      <t xml:space="preserve">
</t>
    </r>
    <r>
      <rPr>
        <vertAlign val="superscript"/>
        <sz val="12"/>
        <rFont val="Liberation Serif"/>
        <family val="1"/>
        <charset val="204"/>
      </rPr>
      <t/>
    </r>
  </si>
  <si>
    <t xml:space="preserve">областной бюджет  </t>
  </si>
  <si>
    <t xml:space="preserve">Наименование мероприятия/источники расходов на финансирование </t>
  </si>
  <si>
    <t>Объем расходов на выполнение мероприятия, 
тыс. рублей</t>
  </si>
  <si>
    <t>Причины отклонения от планового значения</t>
  </si>
  <si>
    <t>план</t>
  </si>
  <si>
    <t>факт</t>
  </si>
  <si>
    <t>процент выполнения</t>
  </si>
  <si>
    <t xml:space="preserve">Мероприятие выполнено.
Расселены 3 многоквартирных жилых дома
 </t>
  </si>
  <si>
    <t>Мероприятие не выполнено.
Осуществляется разработка проектно-сметной документации</t>
  </si>
  <si>
    <t>Мероприятие выполнено.
Работы, запланированные на 2019 год, выполнены в полном объеме</t>
  </si>
  <si>
    <t>Мероприятие выполнено.
Произведена корректировка проектно-сметной документации</t>
  </si>
  <si>
    <t>Мероприятие выполнено.
Разработана проектная документация, получено положительное заключение государственной экспертизы</t>
  </si>
  <si>
    <t>Мероприятие выполнено.
Разработана проектно-сметная документация, получено положительное заключение государственной экспертизы</t>
  </si>
  <si>
    <t>Мероприятие выполнено частично.
Ведутся проектно-изыскательские работы</t>
  </si>
  <si>
    <t>Мероприятие выполнено частично.
Ведется корректировка проектно-сметной документации</t>
  </si>
  <si>
    <t>Мероприятие выполнено в 2018 году</t>
  </si>
  <si>
    <t>Мероприятие выполнено.
Произведена корректировка рабочей документации</t>
  </si>
  <si>
    <t>Мероприятие выполнено.
Проведены дополнительные работы (модернизация электрооборудования на участке грубого волочения) и приобретено технологического оборудования (комплекс оборудования для горячей ковки)</t>
  </si>
  <si>
    <t>Форма 2</t>
  </si>
  <si>
    <t>ВЫПОЛНЕНИЕ 
плана мероприятий комплексной программы за 2019 год</t>
  </si>
  <si>
    <t>Мероприятие выполнено. 
Разработана проектно-сметная документация</t>
  </si>
  <si>
    <t>Мероприятие не выполнено в связи с неисполнением условий контракта подрядчиком</t>
  </si>
  <si>
    <t>Мероприятие выполнено.
На объекте ведутся строительно-монтажные работы. Срок ввода в эксплуатацию - до 31.05.2020</t>
  </si>
  <si>
    <t>Мероприятие выполнено.
На объекте ведутся строительно-монтажные работы. Срок ввода в эксплуатацию - до 30.11.2020</t>
  </si>
  <si>
    <t>Мероприятие выполнено.
На объекте ведутся строительно-монтажные работы. Срок ввода в эксплуатацию - до 30.12.2021</t>
  </si>
  <si>
    <t>Мероприятие выполнено.
Объект введен в эксплуатацию</t>
  </si>
  <si>
    <t>Мероприятие выполнено.
Построен хоккейный корт</t>
  </si>
  <si>
    <t xml:space="preserve">Мероприятие выполнено.
Строительно-монтажные работы на объекте завершены, производится установка технологического оборудования. 
Ввод объекта в эксплуатацию – март 2020 года.
</t>
  </si>
  <si>
    <t>Мероприятие выполнено.
Проведены работы по установке ограждения парка</t>
  </si>
  <si>
    <t>Мероприятие выполнено частично. 
Начаты работы по замене оборудования на газовой котельной – произведена замена 1 котла. Завершение работ запланировано в 2020 году</t>
  </si>
  <si>
    <t>Мероприятие выполнено.
Выполнено асфальтовое покрытие дорожного полотна и велосипедной дорожки, уложен бордюрный камень</t>
  </si>
  <si>
    <t>Мероприятие выполнено частично.
Ведутся проектные работы, срок завершения - 31.10.2020</t>
  </si>
  <si>
    <t xml:space="preserve">Всего по направлению 1 
«Развитие строительного комплекса»
в том числе: </t>
  </si>
  <si>
    <t>Мероприятие 1. 
«Строительство новых микрорайонов в г. Верхняя Пышма», всего                                                                                                                                                                                            из них:</t>
  </si>
  <si>
    <t>Мероприятие 2. 
«Приобретение квартир для переселения граждан из жилых помещений, признанных непригодными для проживания», всего
из них:</t>
  </si>
  <si>
    <t>Всего по направлению 2 
«Развитие образования»
в том числе:</t>
  </si>
  <si>
    <t xml:space="preserve">Мероприятие 28. 
«Капитальный ремонт объектов (культурно-досуговый комплекс,  спортивный комплекс) муниципального автономного учреждения «Загородный оздоровительный лагерь «Медная горка»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</si>
  <si>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Всего по направлению 3 
«Развитие физической культуры и спорта» 
в том числе: </t>
  </si>
  <si>
    <t xml:space="preserve">Мероприятие 41. 
«Проектирование  физкультурно-оздоровительного комплекса в пос. Исеть городского округа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</t>
  </si>
  <si>
    <t xml:space="preserve">Мероприятие 46. 
«Строительство Дворца самбо», всего                                                                                                                                                                                                                                            из них: </t>
  </si>
  <si>
    <t>Мероприятие 47. 
«Строительство молодежной площадки для массового посещения», всего
из них:</t>
  </si>
  <si>
    <t xml:space="preserve">Мероприятие 48. 
«Строительство объекта: «Физкультурно-оздоровительный комплекс по ул. Кривоусова, д. 53 в г. Верхняя Пышма», всего 
из них: 
</t>
  </si>
  <si>
    <t xml:space="preserve">Мероприятие 51. 
«Создание спортивных площадок (оснащение спортивным оборудованием) для занятий уличной гимнастикой»),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   </t>
  </si>
  <si>
    <t xml:space="preserve">Всего по направлению 4 
«Развитие здравоохранения» 
в том числе: </t>
  </si>
  <si>
    <t xml:space="preserve">Мероприятие 52. 
«Проведение капитального ремонта здания хирургического корпуса государственного  автономного учреждения здравоохранения Свердловской области «Верхнепышминская центральная городская больница имени П.Д. Бородина»,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</t>
  </si>
  <si>
    <t xml:space="preserve">Всего по направлению 5 
«Развитие культуры» 
в том числе: </t>
  </si>
  <si>
    <t xml:space="preserve">Мероприятие 56. 
«Реконструкция парка культуры и отдыха в г. Верхняя Пышма», всего                                                                                                                                                                                             из них:   </t>
  </si>
  <si>
    <t xml:space="preserve">Всего по направлению 6 
«Развитие жилищно-коммунального хозяйства»
в том числе: </t>
  </si>
  <si>
    <t xml:space="preserve">Мероприятие 62. 
«Техническое перевооружение теплотрассы от газовой котельной по ул. Заводская, д. 1 пос. Исеть до ТК-17», всего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</si>
  <si>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>Мероприятие 101. 
«Реконструкция КЛ-6 кВ ф. 1 «ПС Пышма-ТП 5», всего                                                                                                                                                                                                                из них:</t>
  </si>
  <si>
    <t>Мероприятие 102. 
«Реконструкция КЛ-6 кВ ф. «ТП 5-РП 2», всего                                                                                                                                                                                                                           из них:</t>
  </si>
  <si>
    <t>Мероприятие 103. 
«Реконструкция КЛ-6 кВ ф. 2 «ПС Пышма-ТП 27», всего                                                                                                                                                                                                                из них:</t>
  </si>
  <si>
    <t>Мероприятие 104. 
«Реконструкция КЛ-6 кВ ф. «ТП 27-РП 2», всего                                                                                                                                                                                                                              из них:</t>
  </si>
  <si>
    <t xml:space="preserve">Мероприятие 109. 
«Реконструкция ТП-7 в г. Верхняя Пышма по ул. Куйбышева», всего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</si>
  <si>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116. 
«Развитие подводящих сетей для газоснабжения населенных пунктов городского округа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</si>
  <si>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119. 
«Строительство газопровода высокого, среднего и низкого давления в сельской местности», всего                                                                                                                             из них:   </t>
  </si>
  <si>
    <t xml:space="preserve">Мероприятие 125. 
«Строительство резервуаров муниципального унитарного предприятия  «Водоканал» в количестве 3-х штук», всего 
из них:   </t>
  </si>
  <si>
    <t xml:space="preserve">Мероприятие 126. 
«Проектирование водовода между станцией подкачки «Красный Адуй» и станцией водоподготовки», всего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</si>
  <si>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127. 
«Реконструкция водовода между станцией подкачки «Красный Адуй» и станцией водоподготовки», всего                                                                                                                                из них:   </t>
  </si>
  <si>
    <t xml:space="preserve">Мероприятие 139. 
«Рекультивация полигона в пос. Красный», всего                                                                                                                                                                                                             из них:   </t>
  </si>
  <si>
    <t>Мероприятие 140. 
«Комплексное благоустройство дворовых территорий», всего
из них:</t>
  </si>
  <si>
    <t>Мероприятие 141. 
«Комплексное благоустройство общественных территорий», всего
из них:</t>
  </si>
  <si>
    <t xml:space="preserve">Всего по направлению 7 
«Развитие транспортной инфраструктуры»
в том числе: </t>
  </si>
  <si>
    <t>Мероприятие 142. 
«Строительство и реконструкция улично-дорожной сети городского округа Верхняя Пышма со строительством трамвайной линии в границах городского округа Верхняя Пышма и муниципального образования «город Екатеринбург», всего 
из них:</t>
  </si>
  <si>
    <t xml:space="preserve">Мероприятие 149. 
«Строительство линейного объекта «участки  улица Машиностроителей, улица Гороховая и улица Зеленая (проектная) в границах района «Северный» г. Верхняя Пышма (включая проектные работы стадии «Р»)», всего                                                                                                                                                                                           из них:   </t>
  </si>
  <si>
    <t xml:space="preserve">Мероприятие 161. 
«Реконструкция ул. Орджоникидзе в г. Верхняя Пышма», всего                                                                                                                                                                                        из них: </t>
  </si>
  <si>
    <t xml:space="preserve">Мероприятие 164. 
«Строительство продолжения ул. Александра Козицына», всего                                                                                                                                                                                        из них: </t>
  </si>
  <si>
    <t xml:space="preserve">Всего по направлению 8 
«Развитие агропромышленного комплекса и потребительского рынка»
в том числе: </t>
  </si>
  <si>
    <t xml:space="preserve">Мероприятие 170. 
«Строительство новых объектов потребительского рынка», всего                                                                                                                                                                                                из них:    </t>
  </si>
  <si>
    <t xml:space="preserve">Всего по направлению 8 
«Развитие промышленности и предпринимательства»
в том числе: </t>
  </si>
  <si>
    <t xml:space="preserve">Мероприятие 180. 
«Поддержка и развитие субъектов малого и среднего предпринимательства в городском округе Верхняя Пышма», всего
из них:  </t>
  </si>
  <si>
    <t xml:space="preserve">Мероприятие 10. 
«Разработка проектно-сметной документации 
на строительство общеобразовательного учреждения 
на 1100 мест в с. Балтым городского округа Верхняя Пышма», всего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</si>
  <si>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25. 
«Строительство Дворца технического творчества 
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</t>
  </si>
  <si>
    <t xml:space="preserve">Мероприятие 29. 
«Реконструкция муниципального автономного общеобразовательного учреждения «Средняя образовательная школа № 25 с углубленным изучением отдельных предметов», расположенного по адресу: г. Верхняя Пышма, 
ул. Петрова, д. 43а», всего                                                                                                                                                              из них:   </t>
  </si>
  <si>
    <t xml:space="preserve">Мероприятие 30. 
«Строительство начальной школы на 500 мест, расположенной по адресу: Свердловская область, г. Верхняя Пышма, 
ул. Чистова, д. 4», всего                                                                                                                                                              из них:   </t>
  </si>
  <si>
    <t xml:space="preserve">Мероприятие 31. 
«Реконструкция здания муниципального бюджетного учреждения дополнительного образования «Детская художественная школа» по адресу: г. Верхняя Пышма, 
просп. Успенский, д. 111б, литер «А» (для МАОУ ДО «ДДТ», филиал «Центр творчества на Успенском»), всего 
из них:   </t>
  </si>
  <si>
    <t xml:space="preserve">Мероприятие 37. 
«Разработка проектно-сметной документации на строительство универсального физкультурно-оздоровительного комплекса по ул. Кривоусова, д. 53 
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</si>
  <si>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38. 
«Строительство универсального физкультурно-оздоровительного комплекса по ул. Кривоусова, д. 53 
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</si>
  <si>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50. 
«Реконструкция административного здания, расположенного по адресу: Свердловская область, г. Верхняя Пышма, 
ул. 40 лет Октября, д. 73 (муниципальное казенное учреждение «Управление физической культуры, спорта и молодежной политики городского округа Верхняя Пышма»),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</si>
  <si>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53. 
«Строительство родильного дома с женской консультацией 
и отделением патологии беременных в г. Верхняя Пышма», всего                                                                                                                                                                           из них: </t>
  </si>
  <si>
    <t xml:space="preserve">Мероприятие 59. 
«Приобретение здания сельского клуба модульного типа 
в пос. Первомайский», всего                                                                                                                                                                                   из них:   </t>
  </si>
  <si>
    <t>Мероприятие 64. 
«Строительство теплотрассы от УТ-1 до жилого дома № 2 
в жилой застройке по ул. Мира в пос. Исеть городского округа Верхняя Пышма», всего
из них:</t>
  </si>
  <si>
    <t>Мероприятие 63. 
«Строительство теплотрассы от ТК-17 
до УТ-1, от УТ-1 до жилого дома № 1 в жилой застройке 
по ул. Мира в пос. Исеть городского округа Верхняя Пышма», всего
из них:</t>
  </si>
  <si>
    <t xml:space="preserve">Мероприятие 65. 
«Проектирование и реконструкция теплотрассы от котельной пос. Кедровое до точки Б 2Ду=300,  строительство теплотрассы от ТК-4 до границы земельного участка заявителя «Здание школы № 24» (старое здание), расположенного 
по адресу: г. Верхняя Пышма, пос. Кедровое, ул. Школьников, д. 4/1», всего
из них: </t>
  </si>
  <si>
    <t xml:space="preserve">Мероприятие 68. 
«Проектирование и строительство новой блочно-модульной газовой котельной в пос. Красный городского округа 
Верхняя Пышма», всего
из них:   </t>
  </si>
  <si>
    <t xml:space="preserve">Мероприятие 69. 
«Проектирование и реконструкция угольной котельной 
в пос. Ольховка городского округа Верхняя Пышма», всего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</si>
  <si>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71. 
«Реконструкция газовой котельной по ул. Заводская, д. 1 
пос. Исеть городского округа Верхняя Пышма», всего                                                                                                                                                                              из них:   </t>
  </si>
  <si>
    <t xml:space="preserve">Мероприятие 70. 
«Проектирование и реконструкция угольной котельной 
в с. Мостовское городского округа Верхняя Пышма 
с переводом котельной на природный газ»,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</si>
  <si>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>Мероприятие 84. 
«Строительство ЛЭП 10 кВ от 
ф. «Молокозавод», ф. «Балтым», ф. «Зеленый бор», замена оборудования  ТП  скважин № 42, 68, 68А, 96, 96А, 97, 98 Пышминского водозабора»,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</t>
  </si>
  <si>
    <t xml:space="preserve">Мероприятие 107. 
«Строительство сети уличного освещения по ул. Петрова, 
д. 35 («Военный городок»)», всего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</si>
  <si>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108. 
«Реконструкция ВЛ-6 кВ распределительного устройства Насосная 2 подъема фидер № 1, ячейка № 3 до распределительного устройства Насосная 2 подъема 
ячейка № 7», всего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</si>
  <si>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110. 
«Реконструкция ТП-17 в г. Верхняя Пышма 
по ул. Феофанова», всего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</si>
  <si>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118. 
«Строительство распределительных газопроводов 
в с. Мостовское городского округа Верхняя Пышма», всего                                                                                                                             из них:    </t>
  </si>
  <si>
    <t xml:space="preserve">Мероприятие 130. 
«Проектирование модернизации схемы подачи питьевой воды насосной станции «Зона Поздняя», расположенной 
в г. Верхняя Пышма по ул. Красноармейская», всего                                                                                                                                из них:   </t>
  </si>
  <si>
    <t xml:space="preserve">Мероприятие 133
«Проектирование автоматизации пяти насосных станций 
IV подъема с установкой частотных преобразователей, расположенных в г. Верхняя Пышма», всего                                                                                                                                из них:  </t>
  </si>
  <si>
    <t xml:space="preserve">Мероприятие 134. 
«Автоматизация пяти насосных станций IV подъема 
с установкой частотных преобразователей, расположенных 
в г. Верхняя Пышма», всего                                                                                                                                из них:  </t>
  </si>
  <si>
    <t xml:space="preserve">Мероприятие 136.
«Строительство канализационного коллектора 
в пос. Санаторный городского округа Верхняя Пышма. Электроснабжение главных канализационных насосных станции № 1, 2 в пос. Санаторный», всего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</si>
  <si>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143. 
«Реконструкция автомобильной дороги просп. Успенский 
от ул. Петрова до путепровода в г. Верхняя Пышма», всего
из них:  </t>
  </si>
  <si>
    <t>Мероприятие 145. 
«Реконструкция транспортной развязки на 23 км автомобильной дороги г. Екатеринбург – г. Нижний Тагил – 
г. Серов с устройством пандуса № 4 (пересечение с автомобильной дорогой г. Верхняя Пышма – г. Среднеуральск - пос. Исеть) на территории городского округа Верхняя Пышма и городского округа Среднеуральск в Свердловской области», всего 
из них:</t>
  </si>
  <si>
    <t xml:space="preserve">Мероприятие 150. 
«Строительство автомобильной дороги по ул. Мальцева 
в г. Верхняя Пышма», всего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</si>
  <si>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154. 
«Реконструкция автомобильной дороги по ул. Феофанова 
в г. Верхняя Пышма», всего                                                       
из них:   </t>
  </si>
  <si>
    <t xml:space="preserve">Мероприятие 159. 
«Разработка проектной документации для строительства новых улиц: Щербакова,  Волоскова и реконструкция 
ул. Клары Цеткин путем ее расширения в границах микрорайона «Петровский»  г. Верхняя Пышма», всего                                                                                                                                                                                        из них: </t>
  </si>
  <si>
    <t xml:space="preserve">Мероприятие 158. 
«Строительство автомобильной дороги от промплощадки 
ОАО «Уральский завод химических реактивов» 
до промплощадки АО «Уралэлектромедь» 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</si>
  <si>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162. 
«Реконструкция автомобильной дороги по ул. Лесная 
в г. Верхняя Пышма», всего                                                                                                                                                                                        из них: </t>
  </si>
  <si>
    <t xml:space="preserve">Мероприятие 168. 
«Разработка проектно-сметной документации 
для строительства автомобильной дороги по ул. Сапожникова в г. Верхняя Пышма», всего                                                                                                                                                                  из них:  </t>
  </si>
  <si>
    <t xml:space="preserve">Мероприятие 171. 
«Реконструкция цеха электролиза меди 
АО «Уралэлектромедь» с увеличением мощности безосновного производства»,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</si>
  <si>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172. 
«Реконструкция лигатурного производства 
ОАО «Уралредмет»,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</si>
  <si>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175. 
«Техническое перевооружение волочильного передела 
(АО «ЕЗ ОЦМ»)», всего 
из них:  </t>
  </si>
  <si>
    <t xml:space="preserve">Мероприятие 176. 
«Техническое перевооружение плавильного передела 
(АО «ЕЗ ОЦМ»)», всего 
из них:  </t>
  </si>
  <si>
    <t xml:space="preserve">Мероприятие 177. 
«Техническое перевооружение аффинажного передела 
(АО «ЕЗ ОЦМ»)», всего 
из них:  </t>
  </si>
  <si>
    <t xml:space="preserve">Мероприятие выполнено.
Ведутся строительно-монтажные работы. 
Срок завершения работ 18.07.2020
</t>
  </si>
  <si>
    <t>Мероприятие выполнено. 
Завершен I этап строительства - 
введен в эксплуатацию пристрой к зданию школы</t>
  </si>
  <si>
    <t>Мероприятие выполнено.
Завершен I этап строительства - 
введен в эксплуатацию пристрой к зданию школы</t>
  </si>
  <si>
    <t>Мероприятие не выполнено.
Сроки реализации мероприятия перенесены 
на 2020-2022 годы</t>
  </si>
  <si>
    <t>Мероприятие выполнено. 
Разработана проектно-сметная документация 
на реконструкцию объекта, получено положительное заключение государственной экспертизы</t>
  </si>
  <si>
    <t>Мероприятие выполнено частично. 
30.12.2019 заключен муниципальный контракт 
на разработку проектно-сметной документации</t>
  </si>
  <si>
    <t xml:space="preserve">Мероприятие выполнено частично.
Заключен муниципальный контракт 
на реконструкцию газовой котельной, выполнены подготовительные работы. Завершение работ запланировано 
в 2020 году
</t>
  </si>
  <si>
    <t>Мероприятие выполнено.
Разработана рабочая документация 
на реконструкцию объекта</t>
  </si>
  <si>
    <t>Мероприятие выполнено.
Выполнение проектных работ не потребовалось, 
в связи с применением типового проекта</t>
  </si>
  <si>
    <t xml:space="preserve">Мероприятие выполнено.
Выполнено устройство детской площадки 
в пос. Нагорном, заключен муниципальный контракт на обустройство дворовых территорий 
по ул. Кривоусова, д. 36б, ул. Мичурина, д. 8, 8а, 8б, 8в
</t>
  </si>
  <si>
    <t>Мероприятие выполнено. 
Разработана рабочая документация 
на строительство объекта. Сложилась экономия бюджетных средств</t>
  </si>
  <si>
    <t>Мероприятие выполнено.
Разработана проектно-сметная документация. Оплата за выполненные работы запланирована 
в 2020 году</t>
  </si>
  <si>
    <t>Мероприятие выполнено.
Проведены строительно-монтажные работы 
в отделениях шихтоподготовки, разборки футерованных тиглей, механической доработки лигатур и плавильном отделении</t>
  </si>
  <si>
    <t xml:space="preserve">Мероприятие выполнено.
Проведены дополнительные работы (модернизация системы управления вертикальной отжиговой печи) и приобретено технологического оборудования (оборудования для участка плавки 
и рафинирования металлов) </t>
  </si>
  <si>
    <t>Мероприятие выполнено.
Начаты работы по благоустройству общественной территории бульвара по просп. Успенскому 
от ул. Калинина до ул. Машиностроителей (I этап). Рабочее название проекта «Организация общественной зоны и благоустройство территории бульвара». Завершение работ запланировано 
в 2020 году</t>
  </si>
  <si>
    <t>Мероприятие выполнено.
Осуществляется вынос инженерных сетей 
и устройство дорожной одежды ПК0 – ПК8. 
Срок окончания работ – октябрь 2020 года</t>
  </si>
  <si>
    <t>Мероприятие выполнено.
Предоставлены дополнительные меры поддержки субъектам малого и среднего предпринимательства</t>
  </si>
  <si>
    <t xml:space="preserve">Мероприятие 148. 
«Проектирование ул. Тенистой в с. Балтым городского округа Верхняя Пышма от северной границы земельного участка ЮИТ до  развязки автодороги «Обход г. Верхняя Пышма 
с автодорогой на пос. Залесье», всего                                                                                                                                                                                                                                             из них:   </t>
  </si>
  <si>
    <t>Мероприятие выполнено. 
Введено в эксплуатацию 7 многоквартирных жилых домов общей площадью 
53,8 тыс. кв. метров</t>
  </si>
  <si>
    <t xml:space="preserve">Мероприятие 6. 
«Проектирование и строительство здания Администрации городского округа Верхняя Пышма по адресу: Свердловская область, г. Верхняя Пышма, 
просп. Успенский, д. 115»,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</si>
  <si>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8. 
«Реконструкция здания муниципального автономного общеобразовательного учреждения «Средняя общеобразовательная школа № 3», расположенного по адресу: 
г. Верхняя Пышма, ул. Машиностроителей, д. 6», всего                                                                                                                                                                                                                                             из них: </t>
  </si>
  <si>
    <t xml:space="preserve">Мероприятие 9. 
«Реконструкция здания муниципального автономного общеобразовательного учреждения «Средняя общеобразовательная школа № 1 имени Б.С. Суворова», расположенного по адресу: г. Верхняя Пышма, 
ул. Красноармейская, д. 6»,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</si>
  <si>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>Мероприятие 19. 
«Реконструкция здания муниципального автономного общеобразовательного учреждения «Средняя общеобразовательная школа № 24», расположенного 
по адресу: пос. Кедровое, ул. Школьников, д. 4», всего
из них:</t>
  </si>
  <si>
    <t xml:space="preserve">Мероприятие 22. 
«Реконструкция здания муниципального автономного общеобразовательного учреждения «Средняя общеобразовательная школа № 22», расположенного 
по адресу: г. Верхняя Пышма, просп. Успенский, д. 49»,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</si>
  <si>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>Мероприятие выполнено.
На объекте ведутся строительно-монтажные работы. Срок ввода в эксплуатацию - до 01.08.2020</t>
  </si>
  <si>
    <t>Мероприятие выполнено.
На площадке экстремальных видов спорта, расположенной на пересечении улиц Кривоусова 
и Спицына установлены тренажеры для занятий уличной гимнастикой.</t>
  </si>
  <si>
    <t>Мероприятие выполнено.
Установлено модульное здание, ввод 
в эксплуатацию запланирован 17.03.2020</t>
  </si>
  <si>
    <t>Мероприятие выполнено.
Произведена замена оборудования</t>
  </si>
  <si>
    <t>Мероприятие выполнено.
Введено в эксплуатацию 1603,17 метров газопровода</t>
  </si>
  <si>
    <t>Мероприятие выполнено.
Введено в эксплуатацию 1559 метров газопровода. Сложилась экономия средств</t>
  </si>
  <si>
    <t xml:space="preserve">Мероприятие 147. 
«Строительство автомобильной дороги по ул. Тенистая в с. Балтым городского округа Верхняя Пышма», всего                                                                                                                                                                                                                                             из них:   </t>
  </si>
  <si>
    <t>Мероприятие выполнено.
Построены сети уличного освещения протяженностью 700 метров</t>
  </si>
  <si>
    <t>Мероприятие выполнено.
Реконструированы воздушные линии протяженностью 4500 метров. Сложилась экономия средств</t>
  </si>
  <si>
    <t xml:space="preserve">Мероприятие выполнено.
Произведена замена чугунной трубы на участке от пос. Красный Адуй до пос. Половинный
</t>
  </si>
  <si>
    <t>Мероприятие выполнено.
Работы, запланированные на 2019 год, проведены 
с опережением графика</t>
  </si>
  <si>
    <t xml:space="preserve">Мероприятие выполнено.
Завершено строительство автомобильной дороги протяженностью 430 метров
</t>
  </si>
  <si>
    <t>Мероприятие выполнено.
Завершено строительство автомобильной дороги протяженностью 530 метров</t>
  </si>
  <si>
    <t>Мероприятие выполнено.
Введено 90 объектов потребительского рынка: розничная торговля - 45 магазинов, предприятий общественного питания - 15; предприятий бытового обслуживания - 30, создано 156 рабочих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</si>
</sst>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2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9"/>
      <name val="Calibri"/>
      <family val="2"/>
      <charset val="204"/>
    </font>
    <font>
      <sz val="9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  <font>
      <vertAlign val="superscript"/>
      <sz val="12"/>
      <name val="Liberation Serif"/>
      <family val="1"/>
      <charset val="204"/>
    </font>
    <font>
      <sz val="11"/>
      <name val="Calibri"/>
      <family val="2"/>
      <charset val="204"/>
      <scheme val="minor"/>
    </font>
    <font>
      <sz val="11"/>
      <name val="Liberation Serif"/>
      <family val="1"/>
      <charset val="204"/>
    </font>
    <font>
      <b/>
      <sz val="9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trike/>
      <sz val="9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indexed="8"/>
      <name val="Liberation Serif"/>
      <family val="1"/>
      <charset val="204"/>
    </font>
    <font>
      <sz val="12"/>
      <color rgb="FFFF0000"/>
      <name val="Liberation Serif"/>
      <family val="1"/>
      <charset val="204"/>
    </font>
    <font>
      <sz val="12"/>
      <color indexed="8"/>
      <name val="Calibri"/>
      <family val="2"/>
      <charset val="204"/>
    </font>
    <font>
      <i/>
      <sz val="12"/>
      <name val="Liberation Serif"/>
      <family val="1"/>
      <charset val="204"/>
    </font>
    <font>
      <b/>
      <sz val="12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justify" vertical="center" wrapText="1"/>
    </xf>
    <xf numFmtId="165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 applyAlignment="1">
      <alignment vertical="center"/>
    </xf>
    <xf numFmtId="0" fontId="12" fillId="0" borderId="0" xfId="0" applyFont="1"/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165" fontId="6" fillId="2" borderId="1" xfId="1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/>
    </xf>
    <xf numFmtId="165" fontId="6" fillId="2" borderId="1" xfId="2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1" fontId="6" fillId="2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165" fontId="6" fillId="2" borderId="1" xfId="3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165" fontId="6" fillId="2" borderId="1" xfId="1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justify" vertical="top" wrapText="1"/>
    </xf>
    <xf numFmtId="165" fontId="5" fillId="2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6" fillId="2" borderId="1" xfId="0" applyNumberFormat="1" applyFont="1" applyFill="1" applyBorder="1" applyAlignment="1">
      <alignment horizontal="left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center" vertical="top"/>
    </xf>
    <xf numFmtId="165" fontId="6" fillId="2" borderId="0" xfId="2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165" fontId="6" fillId="2" borderId="0" xfId="0" applyNumberFormat="1" applyFont="1" applyFill="1" applyBorder="1" applyAlignment="1">
      <alignment horizontal="center" vertical="top"/>
    </xf>
    <xf numFmtId="165" fontId="6" fillId="2" borderId="1" xfId="2" applyNumberFormat="1" applyFont="1" applyFill="1" applyBorder="1" applyAlignment="1">
      <alignment horizontal="center" vertical="center" wrapText="1"/>
    </xf>
    <xf numFmtId="0" fontId="14" fillId="0" borderId="0" xfId="0" applyFont="1"/>
    <xf numFmtId="0" fontId="5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top" wrapText="1"/>
    </xf>
    <xf numFmtId="165" fontId="6" fillId="0" borderId="1" xfId="1" applyNumberFormat="1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/>
    </xf>
    <xf numFmtId="165" fontId="6" fillId="0" borderId="1" xfId="2" applyNumberFormat="1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165" fontId="6" fillId="0" borderId="1" xfId="3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0" fillId="0" borderId="0" xfId="0" applyFont="1" applyFill="1" applyAlignment="1">
      <alignment horizontal="center"/>
    </xf>
    <xf numFmtId="0" fontId="6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/>
    <xf numFmtId="165" fontId="6" fillId="0" borderId="1" xfId="1" applyNumberFormat="1" applyFont="1" applyFill="1" applyBorder="1" applyAlignment="1">
      <alignment horizontal="left" vertical="top" wrapText="1"/>
    </xf>
    <xf numFmtId="165" fontId="10" fillId="0" borderId="0" xfId="0" applyNumberFormat="1" applyFont="1" applyFill="1"/>
    <xf numFmtId="0" fontId="19" fillId="0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16" fillId="2" borderId="7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horizontal="left" vertical="top" wrapText="1"/>
    </xf>
    <xf numFmtId="0" fontId="16" fillId="2" borderId="7" xfId="0" applyFont="1" applyFill="1" applyBorder="1" applyAlignment="1">
      <alignment horizontal="left" vertical="top"/>
    </xf>
    <xf numFmtId="0" fontId="16" fillId="2" borderId="8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165" fontId="6" fillId="2" borderId="6" xfId="0" applyNumberFormat="1" applyFont="1" applyFill="1" applyBorder="1" applyAlignment="1">
      <alignment horizontal="left" vertical="top" wrapText="1"/>
    </xf>
    <xf numFmtId="165" fontId="6" fillId="2" borderId="7" xfId="0" applyNumberFormat="1" applyFont="1" applyFill="1" applyBorder="1" applyAlignment="1">
      <alignment horizontal="left" vertical="top" wrapText="1"/>
    </xf>
    <xf numFmtId="165" fontId="6" fillId="2" borderId="8" xfId="0" applyNumberFormat="1" applyFont="1" applyFill="1" applyBorder="1" applyAlignment="1">
      <alignment horizontal="left" vertical="top" wrapText="1"/>
    </xf>
    <xf numFmtId="165" fontId="6" fillId="2" borderId="6" xfId="2" applyNumberFormat="1" applyFont="1" applyFill="1" applyBorder="1" applyAlignment="1">
      <alignment horizontal="left" vertical="top" wrapText="1"/>
    </xf>
    <xf numFmtId="165" fontId="6" fillId="2" borderId="7" xfId="2" applyNumberFormat="1" applyFont="1" applyFill="1" applyBorder="1" applyAlignment="1">
      <alignment horizontal="left" vertical="top" wrapText="1"/>
    </xf>
    <xf numFmtId="165" fontId="6" fillId="2" borderId="8" xfId="2" applyNumberFormat="1" applyFont="1" applyFill="1" applyBorder="1" applyAlignment="1">
      <alignment horizontal="left" vertical="top" wrapText="1"/>
    </xf>
    <xf numFmtId="165" fontId="6" fillId="2" borderId="7" xfId="2" applyNumberFormat="1" applyFont="1" applyFill="1" applyBorder="1" applyAlignment="1">
      <alignment horizontal="left" vertical="top"/>
    </xf>
    <xf numFmtId="165" fontId="6" fillId="2" borderId="8" xfId="2" applyNumberFormat="1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</cellXfs>
  <cellStyles count="4">
    <cellStyle name="Обычный" xfId="0" builtinId="0"/>
    <cellStyle name="Процентный 4" xfId="3"/>
    <cellStyle name="Финансовый" xfId="1" builtinId="3"/>
    <cellStyle name="Финансовый 2" xfId="2"/>
  </cellStyles>
  <dxfs count="0"/>
  <tableStyles count="0" defaultTableStyle="TableStyleMedium9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5534025" y="9224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3" name="TextBox 2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4" name="TextBox 3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5" name="TextBox 4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6" name="TextBox 5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8" name="TextBox 7"/>
        <xdr:cNvSpPr txBox="1"/>
      </xdr:nvSpPr>
      <xdr:spPr>
        <a:xfrm>
          <a:off x="9124950" y="8091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9" name="TextBox 8"/>
        <xdr:cNvSpPr txBox="1"/>
      </xdr:nvSpPr>
      <xdr:spPr>
        <a:xfrm>
          <a:off x="9124950" y="8091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10" name="TextBox 9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11" name="TextBox 10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12" name="TextBox 11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13" name="TextBox 12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15" name="TextBox 14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20" name="TextBox 19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21" name="TextBox 20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22" name="TextBox 21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23" name="TextBox 22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4" name="TextBox 23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19" name="TextBox 18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25" name="TextBox 24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26" name="TextBox 25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27" name="TextBox 26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8" name="TextBox 27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29" name="TextBox 28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30" name="TextBox 29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31" name="TextBox 30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32" name="TextBox 31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3" name="TextBox 32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34" name="TextBox 33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35" name="TextBox 34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36" name="TextBox 35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37" name="TextBox 36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8" name="TextBox 37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44" name="TextBox 4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45" name="TextBox 4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46" name="TextBox 4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47" name="TextBox 4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48" name="TextBox 4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49" name="TextBox 48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50" name="TextBox 49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51" name="TextBox 50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52" name="TextBox 51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53" name="TextBox 52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54" name="TextBox 5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55" name="TextBox 5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56" name="TextBox 5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57" name="TextBox 5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58" name="TextBox 5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59" name="TextBox 58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60" name="TextBox 59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61" name="TextBox 60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62" name="TextBox 61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63" name="TextBox 62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64" name="TextBox 6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65" name="TextBox 6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66" name="TextBox 6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67" name="TextBox 6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68" name="TextBox 6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74" name="TextBox 7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75" name="TextBox 7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76" name="TextBox 7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77" name="TextBox 7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78" name="TextBox 7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69" name="TextBox 68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70" name="TextBox 69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71" name="TextBox 70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72" name="TextBox 71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73" name="TextBox 72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79" name="TextBox 78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80" name="TextBox 79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81" name="TextBox 80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82" name="TextBox 81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83" name="TextBox 82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84" name="TextBox 83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85" name="TextBox 84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86" name="TextBox 85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87" name="TextBox 86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88" name="TextBox 87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89" name="TextBox 88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65" cy="172227"/>
    <xdr:sp macro="" textlink="">
      <xdr:nvSpPr>
        <xdr:cNvPr id="90" name="TextBox 89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20</xdr:row>
      <xdr:rowOff>0</xdr:rowOff>
    </xdr:from>
    <xdr:ext cx="65" cy="172227"/>
    <xdr:sp macro="" textlink="">
      <xdr:nvSpPr>
        <xdr:cNvPr id="91" name="TextBox 90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20</xdr:row>
      <xdr:rowOff>0</xdr:rowOff>
    </xdr:from>
    <xdr:ext cx="65" cy="172227"/>
    <xdr:sp macro="" textlink="">
      <xdr:nvSpPr>
        <xdr:cNvPr id="92" name="TextBox 91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93" name="TextBox 92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3911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65" cy="172227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69</xdr:row>
      <xdr:rowOff>0</xdr:rowOff>
    </xdr:from>
    <xdr:ext cx="65" cy="172227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69</xdr:row>
      <xdr:rowOff>0</xdr:rowOff>
    </xdr:from>
    <xdr:ext cx="65" cy="172227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69</xdr:row>
      <xdr:rowOff>0</xdr:rowOff>
    </xdr:from>
    <xdr:ext cx="65" cy="172227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161" name="TextBox 160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162" name="TextBox 161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163" name="TextBox 162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164" name="TextBox 163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165" name="TextBox 164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166" name="TextBox 165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167" name="TextBox 166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168" name="TextBox 167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169" name="TextBox 168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170" name="TextBox 169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48" name="TextBox 247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49" name="TextBox 248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50" name="TextBox 249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51" name="TextBox 250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52" name="TextBox 251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53" name="TextBox 252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54" name="TextBox 253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55" name="TextBox 254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56" name="TextBox 255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57" name="TextBox 256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58" name="TextBox 257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59" name="TextBox 258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60" name="TextBox 259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61" name="TextBox 260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62" name="TextBox 261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63" name="TextBox 262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64" name="TextBox 263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65" name="TextBox 264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66" name="TextBox 265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67" name="TextBox 266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68" name="TextBox 267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69" name="TextBox 268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70" name="TextBox 269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71" name="TextBox 270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72" name="TextBox 271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73" name="TextBox 272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74" name="TextBox 273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75" name="TextBox 274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76" name="TextBox 275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77" name="TextBox 276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78" name="TextBox 277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79" name="TextBox 278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80" name="TextBox 279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81" name="TextBox 280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82" name="TextBox 281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83" name="TextBox 282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84" name="TextBox 283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85" name="TextBox 284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86" name="TextBox 285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87" name="TextBox 286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88" name="TextBox 287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89" name="TextBox 288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90" name="TextBox 289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91" name="TextBox 290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92" name="TextBox 291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93" name="TextBox 292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94" name="TextBox 293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95" name="TextBox 294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96" name="TextBox 295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97" name="TextBox 296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298" name="TextBox 297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299" name="TextBox 298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00" name="TextBox 299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301" name="TextBox 300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02" name="TextBox 301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303" name="TextBox 302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04" name="TextBox 303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305" name="TextBox 304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06" name="TextBox 305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307" name="TextBox 306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08" name="TextBox 307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309" name="TextBox 308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10" name="TextBox 309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311" name="TextBox 310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12" name="TextBox 311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313" name="TextBox 312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14" name="TextBox 313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315" name="TextBox 314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16" name="TextBox 315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1257300</xdr:colOff>
      <xdr:row>20</xdr:row>
      <xdr:rowOff>0</xdr:rowOff>
    </xdr:from>
    <xdr:ext cx="65" cy="172227"/>
    <xdr:sp macro="" textlink="">
      <xdr:nvSpPr>
        <xdr:cNvPr id="317" name="TextBox 316"/>
        <xdr:cNvSpPr txBox="1"/>
      </xdr:nvSpPr>
      <xdr:spPr>
        <a:xfrm>
          <a:off x="81438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18" name="TextBox 317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19" name="TextBox 318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20" name="TextBox 319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21" name="TextBox 320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22" name="TextBox 321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23" name="TextBox 322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24" name="TextBox 323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25" name="TextBox 324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26" name="TextBox 325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27" name="TextBox 326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28" name="TextBox 327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29" name="TextBox 328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30" name="TextBox 329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31" name="TextBox 330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32" name="TextBox 331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20</xdr:row>
      <xdr:rowOff>0</xdr:rowOff>
    </xdr:from>
    <xdr:ext cx="65" cy="172227"/>
    <xdr:sp macro="" textlink="">
      <xdr:nvSpPr>
        <xdr:cNvPr id="333" name="TextBox 332"/>
        <xdr:cNvSpPr txBox="1"/>
      </xdr:nvSpPr>
      <xdr:spPr>
        <a:xfrm>
          <a:off x="6886575" y="570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5"/>
  <sheetViews>
    <sheetView tabSelected="1" topLeftCell="B1" zoomScale="94" zoomScaleNormal="94" zoomScaleSheetLayoutView="94" zoomScalePageLayoutView="70" workbookViewId="0">
      <selection activeCell="E11" sqref="E11"/>
    </sheetView>
  </sheetViews>
  <sheetFormatPr defaultRowHeight="15"/>
  <cols>
    <col min="1" max="1" width="7.7109375" style="2" customWidth="1"/>
    <col min="2" max="2" width="58.42578125" style="3" customWidth="1"/>
    <col min="3" max="3" width="12.85546875" style="25" customWidth="1"/>
    <col min="4" max="4" width="13.28515625" style="4" customWidth="1"/>
    <col min="5" max="5" width="13.42578125" style="4" customWidth="1"/>
    <col min="6" max="6" width="47.7109375" style="37" customWidth="1"/>
    <col min="7" max="7" width="48.28515625" style="6" customWidth="1"/>
    <col min="8" max="8" width="9.140625" style="6"/>
    <col min="9" max="9" width="19.7109375" style="6" customWidth="1"/>
    <col min="10" max="10" width="16.28515625" style="6" customWidth="1"/>
    <col min="11" max="26" width="9.140625" style="6"/>
    <col min="27" max="16384" width="9.140625" style="1"/>
  </cols>
  <sheetData>
    <row r="1" spans="1:26" s="43" customFormat="1" ht="15.75">
      <c r="A1" s="39"/>
      <c r="B1" s="40"/>
      <c r="C1" s="41"/>
      <c r="D1" s="41"/>
      <c r="E1" s="41"/>
      <c r="F1" s="42" t="s">
        <v>47</v>
      </c>
    </row>
    <row r="2" spans="1:26" s="43" customFormat="1" ht="15.75">
      <c r="A2" s="39"/>
      <c r="B2" s="40"/>
      <c r="C2" s="41"/>
      <c r="D2" s="41"/>
      <c r="E2" s="41"/>
      <c r="F2" s="44"/>
    </row>
    <row r="3" spans="1:26" s="43" customFormat="1" ht="33.75" customHeight="1">
      <c r="A3" s="57" t="s">
        <v>48</v>
      </c>
      <c r="B3" s="57"/>
      <c r="C3" s="57"/>
      <c r="D3" s="57"/>
      <c r="E3" s="57"/>
      <c r="F3" s="57"/>
    </row>
    <row r="4" spans="1:26" s="5" customFormat="1" ht="14.25" customHeight="1">
      <c r="A4" s="2"/>
      <c r="B4" s="3"/>
      <c r="C4" s="25"/>
      <c r="D4" s="4"/>
      <c r="E4" s="4"/>
      <c r="F4" s="3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2" customFormat="1" ht="34.5" customHeight="1">
      <c r="A5" s="85" t="s">
        <v>23</v>
      </c>
      <c r="B5" s="86" t="s">
        <v>30</v>
      </c>
      <c r="C5" s="86" t="s">
        <v>31</v>
      </c>
      <c r="D5" s="86"/>
      <c r="E5" s="86"/>
      <c r="F5" s="86" t="s">
        <v>32</v>
      </c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s="2" customFormat="1" ht="31.5">
      <c r="A6" s="85"/>
      <c r="B6" s="86"/>
      <c r="C6" s="45" t="s">
        <v>33</v>
      </c>
      <c r="D6" s="45" t="s">
        <v>34</v>
      </c>
      <c r="E6" s="45" t="s">
        <v>35</v>
      </c>
      <c r="F6" s="86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s="2" customFormat="1" ht="15.7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5" customFormat="1" ht="31.5">
      <c r="A8" s="18">
        <v>1</v>
      </c>
      <c r="B8" s="19" t="s">
        <v>10</v>
      </c>
      <c r="C8" s="13">
        <f t="shared" ref="C8:D8" si="0">SUM(C9:C13)-C11</f>
        <v>5144187.2120000003</v>
      </c>
      <c r="D8" s="13">
        <f t="shared" si="0"/>
        <v>5952542.1966200005</v>
      </c>
      <c r="E8" s="13">
        <f>IF(C8=0,0,D8/C8*100)</f>
        <v>115.71394957660806</v>
      </c>
      <c r="F8" s="71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s="5" customFormat="1" ht="15.75">
      <c r="A9" s="18">
        <v>2</v>
      </c>
      <c r="B9" s="19" t="s">
        <v>0</v>
      </c>
      <c r="C9" s="13">
        <f t="shared" ref="C9:D13" si="1">C16+C41+C108+C163+C182+C201+C388+C479+C492</f>
        <v>29085.9</v>
      </c>
      <c r="D9" s="13">
        <f t="shared" si="1"/>
        <v>29085.9</v>
      </c>
      <c r="E9" s="13">
        <f t="shared" ref="E9:E78" si="2">IF(C9=0,0,D9/C9*100)</f>
        <v>100</v>
      </c>
      <c r="F9" s="72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5" customFormat="1" ht="15.75">
      <c r="A10" s="18">
        <v>3</v>
      </c>
      <c r="B10" s="19" t="s">
        <v>24</v>
      </c>
      <c r="C10" s="13">
        <f t="shared" si="1"/>
        <v>2604059.9000000004</v>
      </c>
      <c r="D10" s="13">
        <f t="shared" si="1"/>
        <v>2605858.8366200007</v>
      </c>
      <c r="E10" s="13">
        <f t="shared" si="2"/>
        <v>100.06908199845941</v>
      </c>
      <c r="F10" s="7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s="5" customFormat="1" ht="15.75">
      <c r="A11" s="18">
        <v>4</v>
      </c>
      <c r="B11" s="19" t="s">
        <v>4</v>
      </c>
      <c r="C11" s="13">
        <f t="shared" si="1"/>
        <v>703956.5</v>
      </c>
      <c r="D11" s="13">
        <f t="shared" si="1"/>
        <v>812983.09999999986</v>
      </c>
      <c r="E11" s="13">
        <f t="shared" si="2"/>
        <v>115.48768993538661</v>
      </c>
      <c r="F11" s="72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5" customFormat="1" ht="15.75">
      <c r="A12" s="18">
        <v>5</v>
      </c>
      <c r="B12" s="19" t="s">
        <v>2</v>
      </c>
      <c r="C12" s="13">
        <f t="shared" si="1"/>
        <v>1111431.1999999997</v>
      </c>
      <c r="D12" s="13">
        <f t="shared" si="1"/>
        <v>700693.8600000001</v>
      </c>
      <c r="E12" s="13">
        <f t="shared" si="2"/>
        <v>63.044285602203743</v>
      </c>
      <c r="F12" s="72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s="5" customFormat="1" ht="15.75">
      <c r="A13" s="18">
        <v>6</v>
      </c>
      <c r="B13" s="19" t="s">
        <v>3</v>
      </c>
      <c r="C13" s="13">
        <f t="shared" si="1"/>
        <v>1399610.2120000001</v>
      </c>
      <c r="D13" s="13">
        <f t="shared" si="1"/>
        <v>2616903.6</v>
      </c>
      <c r="E13" s="13">
        <f t="shared" si="2"/>
        <v>186.97374294379611</v>
      </c>
      <c r="F13" s="73"/>
      <c r="G13" s="56">
        <f>D13-D497-D484-D465-D459-D453-D148-D118</f>
        <v>2282744.6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s="5" customFormat="1" ht="15.75">
      <c r="A14" s="18">
        <v>7</v>
      </c>
      <c r="B14" s="82" t="s">
        <v>12</v>
      </c>
      <c r="C14" s="83"/>
      <c r="D14" s="83"/>
      <c r="E14" s="83"/>
      <c r="F14" s="84"/>
      <c r="G14" s="56">
        <f>G13-D13</f>
        <v>-334159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8" customFormat="1" ht="45" customHeight="1">
      <c r="A15" s="18">
        <v>8</v>
      </c>
      <c r="B15" s="19" t="s">
        <v>61</v>
      </c>
      <c r="C15" s="13">
        <f t="shared" ref="C15" si="3">SUM(C16:C20)-C18</f>
        <v>1247764.0000000002</v>
      </c>
      <c r="D15" s="13">
        <f t="shared" ref="D15" si="4">SUM(D16:D20)-D18</f>
        <v>2151915.9</v>
      </c>
      <c r="E15" s="13">
        <f t="shared" si="2"/>
        <v>172.46177161706856</v>
      </c>
      <c r="F15" s="5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s="5" customFormat="1" ht="15.75">
      <c r="A16" s="18">
        <v>9</v>
      </c>
      <c r="B16" s="19" t="s">
        <v>0</v>
      </c>
      <c r="C16" s="13">
        <f>C22+C28+C34</f>
        <v>0</v>
      </c>
      <c r="D16" s="13">
        <f>D22+D28+D34</f>
        <v>0</v>
      </c>
      <c r="E16" s="13">
        <f t="shared" si="2"/>
        <v>0</v>
      </c>
      <c r="F16" s="59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s="5" customFormat="1" ht="15.75">
      <c r="A17" s="18">
        <v>10</v>
      </c>
      <c r="B17" s="19" t="s">
        <v>26</v>
      </c>
      <c r="C17" s="13">
        <f t="shared" ref="C17:D17" si="5">C23+C29+C35</f>
        <v>14725.4</v>
      </c>
      <c r="D17" s="13">
        <f t="shared" si="5"/>
        <v>52445.9</v>
      </c>
      <c r="E17" s="13">
        <v>100</v>
      </c>
      <c r="F17" s="59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s="5" customFormat="1" ht="15.75">
      <c r="A18" s="18">
        <v>11</v>
      </c>
      <c r="B18" s="19" t="s">
        <v>4</v>
      </c>
      <c r="C18" s="13">
        <f t="shared" ref="C18:D18" si="6">C24+C30+C36</f>
        <v>14725.4</v>
      </c>
      <c r="D18" s="13">
        <f t="shared" si="6"/>
        <v>52445.9</v>
      </c>
      <c r="E18" s="13">
        <v>100</v>
      </c>
      <c r="F18" s="59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s="5" customFormat="1" ht="15.75">
      <c r="A19" s="18">
        <v>12</v>
      </c>
      <c r="B19" s="19" t="s">
        <v>2</v>
      </c>
      <c r="C19" s="13">
        <f t="shared" ref="C19:D19" si="7">C25+C31+C37</f>
        <v>143950</v>
      </c>
      <c r="D19" s="13">
        <f t="shared" si="7"/>
        <v>122798.8</v>
      </c>
      <c r="E19" s="13">
        <f t="shared" si="2"/>
        <v>85.306564779437309</v>
      </c>
      <c r="F19" s="59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s="5" customFormat="1" ht="15.75">
      <c r="A20" s="18">
        <v>13</v>
      </c>
      <c r="B20" s="19" t="s">
        <v>3</v>
      </c>
      <c r="C20" s="13">
        <f t="shared" ref="C20:D20" si="8">C26+C32+C38</f>
        <v>1089088.6000000001</v>
      </c>
      <c r="D20" s="13">
        <f t="shared" si="8"/>
        <v>1976671.2</v>
      </c>
      <c r="E20" s="13">
        <f t="shared" si="2"/>
        <v>181.4977404042242</v>
      </c>
      <c r="F20" s="60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s="8" customFormat="1" ht="63">
      <c r="A21" s="18">
        <v>14</v>
      </c>
      <c r="B21" s="19" t="s">
        <v>62</v>
      </c>
      <c r="C21" s="13">
        <f t="shared" ref="C21" si="9">SUM(C22:C26)-C24</f>
        <v>1089088.6000000001</v>
      </c>
      <c r="D21" s="13">
        <f t="shared" ref="D21" si="10">SUM(D22:D26)-D24</f>
        <v>1976671.2</v>
      </c>
      <c r="E21" s="13">
        <f t="shared" si="2"/>
        <v>181.4977404042242</v>
      </c>
      <c r="F21" s="74" t="s">
        <v>157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s="5" customFormat="1" ht="15.75">
      <c r="A22" s="18">
        <v>15</v>
      </c>
      <c r="B22" s="19" t="s">
        <v>0</v>
      </c>
      <c r="C22" s="13">
        <v>0</v>
      </c>
      <c r="D22" s="13">
        <v>0</v>
      </c>
      <c r="E22" s="13">
        <f t="shared" si="2"/>
        <v>0</v>
      </c>
      <c r="F22" s="7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s="5" customFormat="1" ht="15.75">
      <c r="A23" s="18">
        <v>16</v>
      </c>
      <c r="B23" s="19" t="s">
        <v>1</v>
      </c>
      <c r="C23" s="13">
        <v>0</v>
      </c>
      <c r="D23" s="13">
        <v>0</v>
      </c>
      <c r="E23" s="13">
        <f t="shared" si="2"/>
        <v>0</v>
      </c>
      <c r="F23" s="7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s="5" customFormat="1" ht="15.75">
      <c r="A24" s="18">
        <v>17</v>
      </c>
      <c r="B24" s="19" t="s">
        <v>4</v>
      </c>
      <c r="C24" s="13">
        <v>0</v>
      </c>
      <c r="D24" s="13">
        <v>0</v>
      </c>
      <c r="E24" s="13">
        <f t="shared" si="2"/>
        <v>0</v>
      </c>
      <c r="F24" s="7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s="5" customFormat="1" ht="15.75">
      <c r="A25" s="18">
        <v>18</v>
      </c>
      <c r="B25" s="19" t="s">
        <v>2</v>
      </c>
      <c r="C25" s="13">
        <v>0</v>
      </c>
      <c r="D25" s="13">
        <v>0</v>
      </c>
      <c r="E25" s="13">
        <f t="shared" si="2"/>
        <v>0</v>
      </c>
      <c r="F25" s="7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s="5" customFormat="1" ht="15.75">
      <c r="A26" s="18">
        <v>19</v>
      </c>
      <c r="B26" s="19" t="s">
        <v>3</v>
      </c>
      <c r="C26" s="14">
        <f>470250+979.6+617859</f>
        <v>1089088.6000000001</v>
      </c>
      <c r="D26" s="14">
        <f>655418+365470+ 638150+317633.2</f>
        <v>1976671.2</v>
      </c>
      <c r="E26" s="13">
        <f t="shared" si="2"/>
        <v>181.4977404042242</v>
      </c>
      <c r="F26" s="78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s="8" customFormat="1" ht="78.75">
      <c r="A27" s="18">
        <v>20</v>
      </c>
      <c r="B27" s="19" t="s">
        <v>63</v>
      </c>
      <c r="C27" s="13">
        <f t="shared" ref="C27" si="11">SUM(C28:C32)-C30</f>
        <v>19948.5</v>
      </c>
      <c r="D27" s="13">
        <f t="shared" ref="D27" si="12">SUM(D28:D32)-D30</f>
        <v>55119.000000000007</v>
      </c>
      <c r="E27" s="13">
        <v>100</v>
      </c>
      <c r="F27" s="58" t="s">
        <v>36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s="5" customFormat="1" ht="15.75">
      <c r="A28" s="18">
        <v>21</v>
      </c>
      <c r="B28" s="19" t="s">
        <v>0</v>
      </c>
      <c r="C28" s="13">
        <v>0</v>
      </c>
      <c r="D28" s="13">
        <v>0</v>
      </c>
      <c r="E28" s="13">
        <f t="shared" si="2"/>
        <v>0</v>
      </c>
      <c r="F28" s="59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s="5" customFormat="1" ht="15.75">
      <c r="A29" s="18">
        <v>22</v>
      </c>
      <c r="B29" s="19" t="s">
        <v>27</v>
      </c>
      <c r="C29" s="13">
        <v>14725.4</v>
      </c>
      <c r="D29" s="15">
        <v>52445.9</v>
      </c>
      <c r="E29" s="13">
        <v>100</v>
      </c>
      <c r="F29" s="59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s="5" customFormat="1" ht="15.75">
      <c r="A30" s="18">
        <v>23</v>
      </c>
      <c r="B30" s="19" t="s">
        <v>4</v>
      </c>
      <c r="C30" s="13">
        <v>14725.4</v>
      </c>
      <c r="D30" s="15">
        <f>D28+D29</f>
        <v>52445.9</v>
      </c>
      <c r="E30" s="13">
        <v>100</v>
      </c>
      <c r="F30" s="59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s="5" customFormat="1" ht="15.75">
      <c r="A31" s="18">
        <v>24</v>
      </c>
      <c r="B31" s="19" t="s">
        <v>2</v>
      </c>
      <c r="C31" s="13">
        <v>5223.1000000000004</v>
      </c>
      <c r="D31" s="15">
        <v>2673.1</v>
      </c>
      <c r="E31" s="13">
        <f t="shared" si="2"/>
        <v>51.178418946602591</v>
      </c>
      <c r="F31" s="59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s="5" customFormat="1" ht="15.75">
      <c r="A32" s="18">
        <v>25</v>
      </c>
      <c r="B32" s="19" t="s">
        <v>3</v>
      </c>
      <c r="C32" s="13">
        <v>0</v>
      </c>
      <c r="D32" s="13">
        <v>0</v>
      </c>
      <c r="E32" s="13">
        <f t="shared" si="2"/>
        <v>0</v>
      </c>
      <c r="F32" s="60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s="8" customFormat="1" ht="75.75" customHeight="1">
      <c r="A33" s="18">
        <v>26</v>
      </c>
      <c r="B33" s="19" t="s">
        <v>158</v>
      </c>
      <c r="C33" s="13">
        <f t="shared" ref="C33" si="13">SUM(C34:C38)-C36</f>
        <v>138726.9</v>
      </c>
      <c r="D33" s="13">
        <f t="shared" ref="D33" si="14">SUM(D34:D38)-D36</f>
        <v>120125.7</v>
      </c>
      <c r="E33" s="13">
        <f t="shared" si="2"/>
        <v>86.59149739524203</v>
      </c>
      <c r="F33" s="74" t="s">
        <v>139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s="5" customFormat="1" ht="15.75">
      <c r="A34" s="18">
        <v>27</v>
      </c>
      <c r="B34" s="19" t="s">
        <v>0</v>
      </c>
      <c r="C34" s="15">
        <v>0</v>
      </c>
      <c r="D34" s="15">
        <v>0</v>
      </c>
      <c r="E34" s="13">
        <f t="shared" si="2"/>
        <v>0</v>
      </c>
      <c r="F34" s="75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s="5" customFormat="1" ht="16.5" customHeight="1">
      <c r="A35" s="18">
        <v>28</v>
      </c>
      <c r="B35" s="19" t="s">
        <v>1</v>
      </c>
      <c r="C35" s="15">
        <v>0</v>
      </c>
      <c r="D35" s="15">
        <f>SUM(E35:F35)</f>
        <v>0</v>
      </c>
      <c r="E35" s="13">
        <f t="shared" si="2"/>
        <v>0</v>
      </c>
      <c r="F35" s="75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s="5" customFormat="1" ht="15.75">
      <c r="A36" s="18">
        <v>29</v>
      </c>
      <c r="B36" s="19" t="s">
        <v>7</v>
      </c>
      <c r="C36" s="15">
        <v>0</v>
      </c>
      <c r="D36" s="15">
        <v>0</v>
      </c>
      <c r="E36" s="13">
        <f t="shared" si="2"/>
        <v>0</v>
      </c>
      <c r="F36" s="75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s="5" customFormat="1" ht="15.75">
      <c r="A37" s="18">
        <v>30</v>
      </c>
      <c r="B37" s="19" t="s">
        <v>5</v>
      </c>
      <c r="C37" s="15">
        <v>138726.9</v>
      </c>
      <c r="D37" s="31">
        <v>120125.7</v>
      </c>
      <c r="E37" s="13">
        <f t="shared" si="2"/>
        <v>86.59149739524203</v>
      </c>
      <c r="F37" s="75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s="5" customFormat="1" ht="15.75">
      <c r="A38" s="18">
        <v>31</v>
      </c>
      <c r="B38" s="19" t="s">
        <v>3</v>
      </c>
      <c r="C38" s="15">
        <v>0</v>
      </c>
      <c r="D38" s="15">
        <f>SUM(E38:F38)</f>
        <v>0</v>
      </c>
      <c r="E38" s="13">
        <f t="shared" si="2"/>
        <v>0</v>
      </c>
      <c r="F38" s="7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s="8" customFormat="1" ht="15.75" customHeight="1">
      <c r="A39" s="18">
        <v>32</v>
      </c>
      <c r="B39" s="82" t="s">
        <v>11</v>
      </c>
      <c r="C39" s="83"/>
      <c r="D39" s="83"/>
      <c r="E39" s="83"/>
      <c r="F39" s="84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s="8" customFormat="1" ht="47.25">
      <c r="A40" s="18">
        <v>33</v>
      </c>
      <c r="B40" s="19" t="s">
        <v>64</v>
      </c>
      <c r="C40" s="13">
        <f t="shared" ref="C40" si="15">SUM(C41:C45)-C43</f>
        <v>789729.41199999989</v>
      </c>
      <c r="D40" s="13">
        <f t="shared" ref="D40" si="16">SUM(D41:D45)-D43</f>
        <v>822225</v>
      </c>
      <c r="E40" s="13">
        <f t="shared" si="2"/>
        <v>104.11477494775137</v>
      </c>
      <c r="F40" s="58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s="5" customFormat="1" ht="15.75">
      <c r="A41" s="18">
        <v>34</v>
      </c>
      <c r="B41" s="19" t="s">
        <v>0</v>
      </c>
      <c r="C41" s="15">
        <f>C47+C53+C59+C71+C77+C83+C89+C95+C101+C65</f>
        <v>0</v>
      </c>
      <c r="D41" s="15">
        <f>D47+D53+D59+D71+D77+D83+D89+D95+D101+D65</f>
        <v>0</v>
      </c>
      <c r="E41" s="13">
        <f t="shared" si="2"/>
        <v>0</v>
      </c>
      <c r="F41" s="59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s="5" customFormat="1" ht="15.75">
      <c r="A42" s="18">
        <v>35</v>
      </c>
      <c r="B42" s="19" t="s">
        <v>24</v>
      </c>
      <c r="C42" s="15">
        <f t="shared" ref="C42:D45" si="17">C48+C54+C60+C72+C78+C84+C90+C96+C102+C66</f>
        <v>691792.7</v>
      </c>
      <c r="D42" s="15">
        <f t="shared" si="17"/>
        <v>730114.5</v>
      </c>
      <c r="E42" s="13">
        <f t="shared" si="2"/>
        <v>105.53949181597319</v>
      </c>
      <c r="F42" s="59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s="5" customFormat="1" ht="15.75">
      <c r="A43" s="18">
        <v>36</v>
      </c>
      <c r="B43" s="19" t="s">
        <v>4</v>
      </c>
      <c r="C43" s="15">
        <f t="shared" si="17"/>
        <v>524493.9</v>
      </c>
      <c r="D43" s="15">
        <f t="shared" si="17"/>
        <v>544365.69999999995</v>
      </c>
      <c r="E43" s="13">
        <f t="shared" si="2"/>
        <v>103.78875712377207</v>
      </c>
      <c r="F43" s="59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s="5" customFormat="1" ht="15.75">
      <c r="A44" s="18">
        <v>37</v>
      </c>
      <c r="B44" s="19" t="s">
        <v>6</v>
      </c>
      <c r="C44" s="15">
        <f t="shared" si="17"/>
        <v>87296.900000000009</v>
      </c>
      <c r="D44" s="15">
        <f t="shared" si="17"/>
        <v>92110.5</v>
      </c>
      <c r="E44" s="13">
        <f t="shared" si="2"/>
        <v>105.51405605468234</v>
      </c>
      <c r="F44" s="59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s="5" customFormat="1" ht="15.75">
      <c r="A45" s="18">
        <v>38</v>
      </c>
      <c r="B45" s="19" t="s">
        <v>3</v>
      </c>
      <c r="C45" s="15">
        <f t="shared" si="17"/>
        <v>10639.812</v>
      </c>
      <c r="D45" s="15">
        <f t="shared" si="17"/>
        <v>0</v>
      </c>
      <c r="E45" s="13">
        <f t="shared" si="2"/>
        <v>0</v>
      </c>
      <c r="F45" s="60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s="8" customFormat="1" ht="94.5" customHeight="1">
      <c r="A46" s="18">
        <v>39</v>
      </c>
      <c r="B46" s="19" t="s">
        <v>159</v>
      </c>
      <c r="C46" s="13">
        <f t="shared" ref="C46" si="18">SUM(C47:C51)-C49</f>
        <v>118834.40000000001</v>
      </c>
      <c r="D46" s="13">
        <f t="shared" ref="D46" si="19">SUM(D47:D51)-D49</f>
        <v>110406.29999999999</v>
      </c>
      <c r="E46" s="13">
        <f t="shared" si="2"/>
        <v>92.907693395178484</v>
      </c>
      <c r="F46" s="58" t="s">
        <v>140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s="5" customFormat="1" ht="15.75">
      <c r="A47" s="18">
        <v>40</v>
      </c>
      <c r="B47" s="19" t="s">
        <v>0</v>
      </c>
      <c r="C47" s="15">
        <v>0</v>
      </c>
      <c r="D47" s="15">
        <v>0</v>
      </c>
      <c r="E47" s="13">
        <f t="shared" si="2"/>
        <v>0</v>
      </c>
      <c r="F47" s="59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s="5" customFormat="1" ht="16.5" customHeight="1">
      <c r="A48" s="18">
        <v>41</v>
      </c>
      <c r="B48" s="21" t="s">
        <v>29</v>
      </c>
      <c r="C48" s="14">
        <v>98069.7</v>
      </c>
      <c r="D48" s="15">
        <v>88920.9</v>
      </c>
      <c r="E48" s="13">
        <f t="shared" si="2"/>
        <v>90.671124720479412</v>
      </c>
      <c r="F48" s="59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30" s="5" customFormat="1" ht="15.75">
      <c r="A49" s="18">
        <v>42</v>
      </c>
      <c r="B49" s="21" t="s">
        <v>20</v>
      </c>
      <c r="C49" s="14">
        <v>98069.7</v>
      </c>
      <c r="D49" s="15">
        <v>88920.9</v>
      </c>
      <c r="E49" s="13">
        <f t="shared" si="2"/>
        <v>90.671124720479412</v>
      </c>
      <c r="F49" s="59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30" s="5" customFormat="1" ht="15.75">
      <c r="A50" s="18">
        <v>43</v>
      </c>
      <c r="B50" s="19" t="s">
        <v>6</v>
      </c>
      <c r="C50" s="14">
        <v>20764.7</v>
      </c>
      <c r="D50" s="15">
        <v>21485.4</v>
      </c>
      <c r="E50" s="13">
        <f t="shared" si="2"/>
        <v>103.47079418436095</v>
      </c>
      <c r="F50" s="59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30" s="5" customFormat="1" ht="15.75">
      <c r="A51" s="18">
        <v>44</v>
      </c>
      <c r="B51" s="19" t="s">
        <v>3</v>
      </c>
      <c r="C51" s="14">
        <v>0</v>
      </c>
      <c r="D51" s="14">
        <v>0</v>
      </c>
      <c r="E51" s="13">
        <f t="shared" si="2"/>
        <v>0</v>
      </c>
      <c r="F51" s="60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30" s="8" customFormat="1" ht="110.25">
      <c r="A52" s="18">
        <v>45</v>
      </c>
      <c r="B52" s="19" t="s">
        <v>160</v>
      </c>
      <c r="C52" s="13">
        <f t="shared" ref="C52" si="20">SUM(C53:C57)-C55</f>
        <v>10221.1</v>
      </c>
      <c r="D52" s="13">
        <f t="shared" ref="D52" si="21">SUM(D53:D57)-D55</f>
        <v>99216.7</v>
      </c>
      <c r="E52" s="13">
        <v>100</v>
      </c>
      <c r="F52" s="58" t="s">
        <v>141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30" s="5" customFormat="1" ht="15.75">
      <c r="A53" s="18">
        <v>46</v>
      </c>
      <c r="B53" s="19" t="s">
        <v>0</v>
      </c>
      <c r="C53" s="15">
        <v>0</v>
      </c>
      <c r="D53" s="15">
        <v>0</v>
      </c>
      <c r="E53" s="13">
        <f t="shared" si="2"/>
        <v>0</v>
      </c>
      <c r="F53" s="59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30" s="5" customFormat="1" ht="15" customHeight="1">
      <c r="A54" s="18">
        <v>47</v>
      </c>
      <c r="B54" s="19" t="s">
        <v>21</v>
      </c>
      <c r="C54" s="15">
        <v>0</v>
      </c>
      <c r="D54" s="31">
        <v>96600.7</v>
      </c>
      <c r="E54" s="13">
        <v>100</v>
      </c>
      <c r="F54" s="59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30" s="5" customFormat="1" ht="15.75">
      <c r="A55" s="18">
        <v>48</v>
      </c>
      <c r="B55" s="19" t="s">
        <v>4</v>
      </c>
      <c r="C55" s="15">
        <v>0</v>
      </c>
      <c r="D55" s="31">
        <f>+D54</f>
        <v>96600.7</v>
      </c>
      <c r="E55" s="13">
        <v>100</v>
      </c>
      <c r="F55" s="59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30" s="5" customFormat="1" ht="15.75">
      <c r="A56" s="18">
        <v>49</v>
      </c>
      <c r="B56" s="19" t="s">
        <v>6</v>
      </c>
      <c r="C56" s="15">
        <v>10221.1</v>
      </c>
      <c r="D56" s="31">
        <v>2616</v>
      </c>
      <c r="E56" s="13">
        <f t="shared" si="2"/>
        <v>25.594114136443242</v>
      </c>
      <c r="F56" s="59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30" s="5" customFormat="1" ht="15.75">
      <c r="A57" s="18">
        <v>50</v>
      </c>
      <c r="B57" s="19" t="s">
        <v>3</v>
      </c>
      <c r="C57" s="14">
        <v>0</v>
      </c>
      <c r="D57" s="14">
        <v>0</v>
      </c>
      <c r="E57" s="13">
        <f t="shared" si="2"/>
        <v>0</v>
      </c>
      <c r="F57" s="60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30" s="8" customFormat="1" ht="94.5">
      <c r="A58" s="18">
        <v>51</v>
      </c>
      <c r="B58" s="19" t="s">
        <v>100</v>
      </c>
      <c r="C58" s="13">
        <f t="shared" ref="C58" si="22">SUM(C59:C63)-C61</f>
        <v>10000</v>
      </c>
      <c r="D58" s="13">
        <f t="shared" ref="D58" si="23">SUM(D59:D63)-D61</f>
        <v>0</v>
      </c>
      <c r="E58" s="13">
        <f t="shared" si="2"/>
        <v>0</v>
      </c>
      <c r="F58" s="58" t="s">
        <v>142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30" s="5" customFormat="1" ht="15.75">
      <c r="A59" s="18">
        <v>52</v>
      </c>
      <c r="B59" s="19" t="s">
        <v>0</v>
      </c>
      <c r="C59" s="15">
        <v>0</v>
      </c>
      <c r="D59" s="15">
        <v>0</v>
      </c>
      <c r="E59" s="13">
        <f t="shared" si="2"/>
        <v>0</v>
      </c>
      <c r="F59" s="59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30" s="5" customFormat="1" ht="15.75">
      <c r="A60" s="18">
        <v>53</v>
      </c>
      <c r="B60" s="19" t="s">
        <v>1</v>
      </c>
      <c r="C60" s="15">
        <v>0</v>
      </c>
      <c r="D60" s="15">
        <v>0</v>
      </c>
      <c r="E60" s="13">
        <f t="shared" si="2"/>
        <v>0</v>
      </c>
      <c r="F60" s="59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30" s="5" customFormat="1" ht="15.75">
      <c r="A61" s="18">
        <v>54</v>
      </c>
      <c r="B61" s="19" t="s">
        <v>4</v>
      </c>
      <c r="C61" s="15">
        <v>0</v>
      </c>
      <c r="D61" s="15">
        <v>0</v>
      </c>
      <c r="E61" s="13">
        <f t="shared" si="2"/>
        <v>0</v>
      </c>
      <c r="F61" s="59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30" s="5" customFormat="1" ht="15.75">
      <c r="A62" s="18">
        <v>55</v>
      </c>
      <c r="B62" s="19" t="s">
        <v>6</v>
      </c>
      <c r="C62" s="15">
        <v>0</v>
      </c>
      <c r="D62" s="15">
        <v>0</v>
      </c>
      <c r="E62" s="13">
        <f t="shared" si="2"/>
        <v>0</v>
      </c>
      <c r="F62" s="59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30" s="5" customFormat="1" ht="16.5" customHeight="1">
      <c r="A63" s="18">
        <v>56</v>
      </c>
      <c r="B63" s="19" t="s">
        <v>3</v>
      </c>
      <c r="C63" s="15">
        <v>10000</v>
      </c>
      <c r="D63" s="15">
        <v>0</v>
      </c>
      <c r="E63" s="13">
        <f t="shared" si="2"/>
        <v>0</v>
      </c>
      <c r="F63" s="60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30" s="5" customFormat="1" ht="94.5">
      <c r="A64" s="18">
        <v>57</v>
      </c>
      <c r="B64" s="19" t="s">
        <v>161</v>
      </c>
      <c r="C64" s="15">
        <v>0</v>
      </c>
      <c r="D64" s="15">
        <f t="shared" ref="D64" si="24">SUM(D65:D69)-D67</f>
        <v>8600</v>
      </c>
      <c r="E64" s="13">
        <v>100</v>
      </c>
      <c r="F64" s="74" t="s">
        <v>143</v>
      </c>
      <c r="G64" s="32"/>
      <c r="H64" s="32"/>
      <c r="I64" s="32"/>
      <c r="J64" s="33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1:30" s="5" customFormat="1" ht="15.75">
      <c r="A65" s="18">
        <v>58</v>
      </c>
      <c r="B65" s="19" t="s">
        <v>0</v>
      </c>
      <c r="C65" s="15">
        <v>0</v>
      </c>
      <c r="D65" s="15">
        <v>0</v>
      </c>
      <c r="E65" s="13">
        <f t="shared" si="2"/>
        <v>0</v>
      </c>
      <c r="F65" s="75"/>
      <c r="G65" s="32"/>
      <c r="H65" s="32"/>
      <c r="I65" s="32"/>
      <c r="J65" s="33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spans="1:30" s="5" customFormat="1" ht="15.75">
      <c r="A66" s="18">
        <v>59</v>
      </c>
      <c r="B66" s="19" t="s">
        <v>24</v>
      </c>
      <c r="C66" s="15">
        <v>0</v>
      </c>
      <c r="D66" s="14">
        <v>0</v>
      </c>
      <c r="E66" s="13">
        <f t="shared" si="2"/>
        <v>0</v>
      </c>
      <c r="F66" s="75"/>
      <c r="G66" s="34"/>
      <c r="H66" s="34"/>
      <c r="I66" s="34"/>
      <c r="J66" s="33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1:30" s="5" customFormat="1" ht="15.75">
      <c r="A67" s="18">
        <v>60</v>
      </c>
      <c r="B67" s="19" t="s">
        <v>7</v>
      </c>
      <c r="C67" s="15">
        <v>0</v>
      </c>
      <c r="D67" s="14">
        <v>0</v>
      </c>
      <c r="E67" s="13">
        <f t="shared" si="2"/>
        <v>0</v>
      </c>
      <c r="F67" s="75"/>
      <c r="G67" s="34"/>
      <c r="H67" s="34"/>
      <c r="I67" s="34"/>
      <c r="J67" s="33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</row>
    <row r="68" spans="1:30" s="5" customFormat="1" ht="15.75">
      <c r="A68" s="18">
        <v>61</v>
      </c>
      <c r="B68" s="19" t="s">
        <v>5</v>
      </c>
      <c r="C68" s="15">
        <v>0</v>
      </c>
      <c r="D68" s="14">
        <v>8600</v>
      </c>
      <c r="E68" s="13">
        <v>100</v>
      </c>
      <c r="F68" s="75"/>
      <c r="G68" s="34"/>
      <c r="H68" s="34"/>
      <c r="I68" s="34"/>
      <c r="J68" s="33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</row>
    <row r="69" spans="1:30" s="5" customFormat="1" ht="15.75">
      <c r="A69" s="18">
        <v>62</v>
      </c>
      <c r="B69" s="19" t="s">
        <v>3</v>
      </c>
      <c r="C69" s="15">
        <v>0</v>
      </c>
      <c r="D69" s="14">
        <v>0</v>
      </c>
      <c r="E69" s="13">
        <f t="shared" si="2"/>
        <v>0</v>
      </c>
      <c r="F69" s="76"/>
      <c r="G69" s="34"/>
      <c r="H69" s="34"/>
      <c r="I69" s="34"/>
      <c r="J69" s="33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spans="1:30" s="8" customFormat="1" ht="110.25">
      <c r="A70" s="18">
        <v>63</v>
      </c>
      <c r="B70" s="19" t="s">
        <v>162</v>
      </c>
      <c r="C70" s="13">
        <f t="shared" ref="C70" si="25">SUM(C71:C75)-C73</f>
        <v>639.81200000000001</v>
      </c>
      <c r="D70" s="13">
        <f t="shared" ref="D70" si="26">SUM(D71:D75)-D73</f>
        <v>0</v>
      </c>
      <c r="E70" s="13">
        <f t="shared" si="2"/>
        <v>0</v>
      </c>
      <c r="F70" s="58" t="s">
        <v>37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30" s="5" customFormat="1" ht="15.75">
      <c r="A71" s="18">
        <v>64</v>
      </c>
      <c r="B71" s="19" t="s">
        <v>0</v>
      </c>
      <c r="C71" s="15">
        <v>0</v>
      </c>
      <c r="D71" s="15">
        <v>0</v>
      </c>
      <c r="E71" s="13">
        <f t="shared" si="2"/>
        <v>0</v>
      </c>
      <c r="F71" s="59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30" s="5" customFormat="1" ht="16.5" customHeight="1">
      <c r="A72" s="18">
        <v>65</v>
      </c>
      <c r="B72" s="19" t="s">
        <v>27</v>
      </c>
      <c r="C72" s="14">
        <v>0</v>
      </c>
      <c r="D72" s="15">
        <v>0</v>
      </c>
      <c r="E72" s="13">
        <f t="shared" si="2"/>
        <v>0</v>
      </c>
      <c r="F72" s="59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30" s="5" customFormat="1" ht="15.75">
      <c r="A73" s="18">
        <v>66</v>
      </c>
      <c r="B73" s="19" t="s">
        <v>7</v>
      </c>
      <c r="C73" s="14">
        <v>0</v>
      </c>
      <c r="D73" s="15">
        <v>0</v>
      </c>
      <c r="E73" s="13">
        <f t="shared" si="2"/>
        <v>0</v>
      </c>
      <c r="F73" s="59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30" s="5" customFormat="1" ht="15.75">
      <c r="A74" s="18">
        <v>67</v>
      </c>
      <c r="B74" s="19" t="s">
        <v>5</v>
      </c>
      <c r="C74" s="14">
        <v>0</v>
      </c>
      <c r="D74" s="15">
        <v>0</v>
      </c>
      <c r="E74" s="13">
        <f t="shared" si="2"/>
        <v>0</v>
      </c>
      <c r="F74" s="59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30" s="5" customFormat="1" ht="15.75">
      <c r="A75" s="18">
        <v>68</v>
      </c>
      <c r="B75" s="19" t="s">
        <v>3</v>
      </c>
      <c r="C75" s="14">
        <v>639.81200000000001</v>
      </c>
      <c r="D75" s="14">
        <v>0</v>
      </c>
      <c r="E75" s="13">
        <f t="shared" si="2"/>
        <v>0</v>
      </c>
      <c r="F75" s="60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30" s="8" customFormat="1" ht="63">
      <c r="A76" s="18">
        <v>69</v>
      </c>
      <c r="B76" s="19" t="s">
        <v>101</v>
      </c>
      <c r="C76" s="13">
        <f t="shared" ref="C76" si="27">SUM(C77:C81)-C79</f>
        <v>167298.79999999999</v>
      </c>
      <c r="D76" s="13">
        <f t="shared" ref="D76" si="28">SUM(D77:D81)-D79</f>
        <v>185748.8</v>
      </c>
      <c r="E76" s="13">
        <f t="shared" si="2"/>
        <v>111.02817234791883</v>
      </c>
      <c r="F76" s="58" t="s">
        <v>51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30" s="5" customFormat="1" ht="15.75" customHeight="1">
      <c r="A77" s="18">
        <v>70</v>
      </c>
      <c r="B77" s="19" t="s">
        <v>0</v>
      </c>
      <c r="C77" s="15">
        <v>0</v>
      </c>
      <c r="D77" s="15">
        <v>0</v>
      </c>
      <c r="E77" s="13">
        <f t="shared" si="2"/>
        <v>0</v>
      </c>
      <c r="F77" s="59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30" s="5" customFormat="1" ht="15.75">
      <c r="A78" s="18">
        <v>71</v>
      </c>
      <c r="B78" s="19" t="s">
        <v>24</v>
      </c>
      <c r="C78" s="15">
        <v>167298.79999999999</v>
      </c>
      <c r="D78" s="15">
        <v>185748.8</v>
      </c>
      <c r="E78" s="13">
        <f t="shared" si="2"/>
        <v>111.02817234791883</v>
      </c>
      <c r="F78" s="59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30" s="5" customFormat="1" ht="15.75">
      <c r="A79" s="18">
        <v>72</v>
      </c>
      <c r="B79" s="19" t="s">
        <v>7</v>
      </c>
      <c r="C79" s="15">
        <v>0</v>
      </c>
      <c r="D79" s="15">
        <v>0</v>
      </c>
      <c r="E79" s="13">
        <f t="shared" ref="E79:E142" si="29">IF(C79=0,0,D79/C79*100)</f>
        <v>0</v>
      </c>
      <c r="F79" s="59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30" s="5" customFormat="1" ht="15.75">
      <c r="A80" s="18">
        <v>73</v>
      </c>
      <c r="B80" s="19" t="s">
        <v>5</v>
      </c>
      <c r="C80" s="15">
        <v>0</v>
      </c>
      <c r="D80" s="15">
        <v>0</v>
      </c>
      <c r="E80" s="13">
        <f t="shared" si="29"/>
        <v>0</v>
      </c>
      <c r="F80" s="59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5" customFormat="1" ht="15.75">
      <c r="A81" s="18">
        <v>74</v>
      </c>
      <c r="B81" s="19" t="s">
        <v>3</v>
      </c>
      <c r="C81" s="15">
        <v>0</v>
      </c>
      <c r="D81" s="15">
        <v>0</v>
      </c>
      <c r="E81" s="13">
        <f t="shared" si="29"/>
        <v>0</v>
      </c>
      <c r="F81" s="60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8" customFormat="1" ht="90" customHeight="1">
      <c r="A82" s="53">
        <v>75</v>
      </c>
      <c r="B82" s="30" t="s">
        <v>65</v>
      </c>
      <c r="C82" s="46">
        <f t="shared" ref="C82" si="30">SUM(C83:C87)-C85</f>
        <v>14451.099999999999</v>
      </c>
      <c r="D82" s="46">
        <f t="shared" ref="D82" si="31">SUM(D83:D87)-D85</f>
        <v>14436.900000000001</v>
      </c>
      <c r="E82" s="46">
        <f t="shared" si="29"/>
        <v>99.901737583990169</v>
      </c>
      <c r="F82" s="68" t="s">
        <v>38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8" customFormat="1" ht="15.75">
      <c r="A83" s="53">
        <v>76</v>
      </c>
      <c r="B83" s="30" t="s">
        <v>0</v>
      </c>
      <c r="C83" s="48">
        <v>0</v>
      </c>
      <c r="D83" s="48">
        <v>0</v>
      </c>
      <c r="E83" s="46">
        <f t="shared" si="29"/>
        <v>0</v>
      </c>
      <c r="F83" s="69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s="5" customFormat="1" ht="15.75">
      <c r="A84" s="53">
        <v>77</v>
      </c>
      <c r="B84" s="30" t="s">
        <v>1</v>
      </c>
      <c r="C84" s="47">
        <v>5688.5</v>
      </c>
      <c r="D84" s="47">
        <v>5688.5</v>
      </c>
      <c r="E84" s="46">
        <f t="shared" si="29"/>
        <v>100</v>
      </c>
      <c r="F84" s="69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s="5" customFormat="1" ht="15.75">
      <c r="A85" s="53">
        <v>78</v>
      </c>
      <c r="B85" s="30" t="s">
        <v>7</v>
      </c>
      <c r="C85" s="47">
        <f t="shared" ref="C85" si="32">C84</f>
        <v>5688.5</v>
      </c>
      <c r="D85" s="47">
        <v>5688.5</v>
      </c>
      <c r="E85" s="46">
        <f t="shared" si="29"/>
        <v>100</v>
      </c>
      <c r="F85" s="69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s="5" customFormat="1" ht="15.75">
      <c r="A86" s="53">
        <v>79</v>
      </c>
      <c r="B86" s="30" t="s">
        <v>5</v>
      </c>
      <c r="C86" s="47">
        <v>8762.6</v>
      </c>
      <c r="D86" s="47">
        <v>8748.4</v>
      </c>
      <c r="E86" s="46">
        <f t="shared" si="29"/>
        <v>99.837947641111086</v>
      </c>
      <c r="F86" s="69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s="5" customFormat="1" ht="15.75">
      <c r="A87" s="53">
        <v>80</v>
      </c>
      <c r="B87" s="30" t="s">
        <v>3</v>
      </c>
      <c r="C87" s="47">
        <v>0</v>
      </c>
      <c r="D87" s="47">
        <v>0</v>
      </c>
      <c r="E87" s="46">
        <f t="shared" si="29"/>
        <v>0</v>
      </c>
      <c r="F87" s="70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s="8" customFormat="1" ht="108.75" customHeight="1">
      <c r="A88" s="18">
        <v>81</v>
      </c>
      <c r="B88" s="19" t="s">
        <v>102</v>
      </c>
      <c r="C88" s="13">
        <f t="shared" ref="C88" si="33">SUM(C89:C93)-C91</f>
        <v>423126.89999999997</v>
      </c>
      <c r="D88" s="13">
        <f t="shared" ref="D88" si="34">SUM(D89:D93)-D91</f>
        <v>247682</v>
      </c>
      <c r="E88" s="13">
        <f t="shared" si="29"/>
        <v>58.536103471559009</v>
      </c>
      <c r="F88" s="58" t="s">
        <v>52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8" customFormat="1" ht="15.75">
      <c r="A89" s="18">
        <v>82</v>
      </c>
      <c r="B89" s="19" t="s">
        <v>0</v>
      </c>
      <c r="C89" s="15">
        <v>0</v>
      </c>
      <c r="D89" s="15">
        <v>0</v>
      </c>
      <c r="E89" s="13">
        <f t="shared" si="29"/>
        <v>0</v>
      </c>
      <c r="F89" s="59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5" customFormat="1" ht="15.75">
      <c r="A90" s="18">
        <v>83</v>
      </c>
      <c r="B90" s="19" t="s">
        <v>24</v>
      </c>
      <c r="C90" s="14">
        <v>380814.2</v>
      </c>
      <c r="D90" s="14">
        <v>220549.7</v>
      </c>
      <c r="E90" s="13">
        <f t="shared" si="29"/>
        <v>57.915303578490509</v>
      </c>
      <c r="F90" s="59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s="5" customFormat="1" ht="15.75">
      <c r="A91" s="18">
        <v>84</v>
      </c>
      <c r="B91" s="19" t="s">
        <v>7</v>
      </c>
      <c r="C91" s="14">
        <v>380814.2</v>
      </c>
      <c r="D91" s="14">
        <v>220549.7</v>
      </c>
      <c r="E91" s="13">
        <f t="shared" si="29"/>
        <v>57.915303578490509</v>
      </c>
      <c r="F91" s="59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s="5" customFormat="1" ht="15.75">
      <c r="A92" s="18">
        <v>85</v>
      </c>
      <c r="B92" s="19" t="s">
        <v>5</v>
      </c>
      <c r="C92" s="14">
        <v>42312.7</v>
      </c>
      <c r="D92" s="15">
        <v>27132.3</v>
      </c>
      <c r="E92" s="13">
        <f t="shared" si="29"/>
        <v>64.123301042003945</v>
      </c>
      <c r="F92" s="59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5" customFormat="1" ht="15.75">
      <c r="A93" s="18">
        <v>86</v>
      </c>
      <c r="B93" s="19" t="s">
        <v>3</v>
      </c>
      <c r="C93" s="14">
        <v>0</v>
      </c>
      <c r="D93" s="14">
        <v>0</v>
      </c>
      <c r="E93" s="13">
        <f t="shared" si="29"/>
        <v>0</v>
      </c>
      <c r="F93" s="60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s="8" customFormat="1" ht="78" customHeight="1">
      <c r="A94" s="18">
        <v>87</v>
      </c>
      <c r="B94" s="19" t="s">
        <v>103</v>
      </c>
      <c r="C94" s="13">
        <f t="shared" ref="C94" si="35">SUM(C95:C99)-C97</f>
        <v>44357.3</v>
      </c>
      <c r="D94" s="13">
        <f t="shared" ref="D94" si="36">SUM(D95:D99)-D97</f>
        <v>152319.4</v>
      </c>
      <c r="E94" s="13">
        <f t="shared" si="29"/>
        <v>343.39195577729026</v>
      </c>
      <c r="F94" s="58" t="s">
        <v>53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s="8" customFormat="1" ht="15.75">
      <c r="A95" s="18">
        <v>88</v>
      </c>
      <c r="B95" s="19" t="s">
        <v>0</v>
      </c>
      <c r="C95" s="15">
        <v>0</v>
      </c>
      <c r="D95" s="15">
        <v>0</v>
      </c>
      <c r="E95" s="13">
        <f t="shared" si="29"/>
        <v>0</v>
      </c>
      <c r="F95" s="59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s="5" customFormat="1" ht="15.75">
      <c r="A96" s="18">
        <v>89</v>
      </c>
      <c r="B96" s="19" t="s">
        <v>24</v>
      </c>
      <c r="C96" s="14">
        <v>39921.5</v>
      </c>
      <c r="D96" s="15">
        <v>132605.9</v>
      </c>
      <c r="E96" s="13">
        <f t="shared" si="29"/>
        <v>332.1666270054983</v>
      </c>
      <c r="F96" s="59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s="5" customFormat="1" ht="15.75">
      <c r="A97" s="18">
        <v>90</v>
      </c>
      <c r="B97" s="19" t="s">
        <v>7</v>
      </c>
      <c r="C97" s="14">
        <v>39921.5</v>
      </c>
      <c r="D97" s="15">
        <v>132605.9</v>
      </c>
      <c r="E97" s="13">
        <f t="shared" si="29"/>
        <v>332.1666270054983</v>
      </c>
      <c r="F97" s="59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s="5" customFormat="1" ht="15.75">
      <c r="A98" s="18">
        <v>91</v>
      </c>
      <c r="B98" s="19" t="s">
        <v>5</v>
      </c>
      <c r="C98" s="14">
        <v>4435.8</v>
      </c>
      <c r="D98" s="15">
        <v>19713.5</v>
      </c>
      <c r="E98" s="13">
        <f t="shared" si="29"/>
        <v>444.41814328869651</v>
      </c>
      <c r="F98" s="59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s="5" customFormat="1" ht="15.75">
      <c r="A99" s="18">
        <v>92</v>
      </c>
      <c r="B99" s="19" t="s">
        <v>3</v>
      </c>
      <c r="C99" s="14">
        <v>0</v>
      </c>
      <c r="D99" s="14">
        <v>0</v>
      </c>
      <c r="E99" s="13">
        <f t="shared" si="29"/>
        <v>0</v>
      </c>
      <c r="F99" s="60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s="5" customFormat="1" ht="110.25">
      <c r="A100" s="18">
        <v>93</v>
      </c>
      <c r="B100" s="19" t="s">
        <v>104</v>
      </c>
      <c r="C100" s="13">
        <f t="shared" ref="C100" si="37">SUM(C101:C105)-C103</f>
        <v>800</v>
      </c>
      <c r="D100" s="13">
        <f t="shared" ref="D100" si="38">SUM(D101:D105)-D103</f>
        <v>3814.9</v>
      </c>
      <c r="E100" s="13">
        <f t="shared" si="29"/>
        <v>476.86250000000001</v>
      </c>
      <c r="F100" s="58" t="s">
        <v>39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s="8" customFormat="1" ht="15.75">
      <c r="A101" s="18">
        <v>94</v>
      </c>
      <c r="B101" s="19" t="s">
        <v>0</v>
      </c>
      <c r="C101" s="15">
        <v>0</v>
      </c>
      <c r="D101" s="15">
        <v>0</v>
      </c>
      <c r="E101" s="13">
        <f t="shared" si="29"/>
        <v>0</v>
      </c>
      <c r="F101" s="59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s="5" customFormat="1" ht="15.75">
      <c r="A102" s="18">
        <v>95</v>
      </c>
      <c r="B102" s="19" t="s">
        <v>1</v>
      </c>
      <c r="C102" s="14">
        <v>0</v>
      </c>
      <c r="D102" s="15">
        <v>0</v>
      </c>
      <c r="E102" s="13">
        <f t="shared" si="29"/>
        <v>0</v>
      </c>
      <c r="F102" s="59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s="5" customFormat="1" ht="15.75">
      <c r="A103" s="18">
        <v>96</v>
      </c>
      <c r="B103" s="19" t="s">
        <v>7</v>
      </c>
      <c r="C103" s="14">
        <v>0</v>
      </c>
      <c r="D103" s="15">
        <v>0</v>
      </c>
      <c r="E103" s="13">
        <f t="shared" si="29"/>
        <v>0</v>
      </c>
      <c r="F103" s="59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s="5" customFormat="1" ht="15.75">
      <c r="A104" s="18">
        <v>97</v>
      </c>
      <c r="B104" s="19" t="s">
        <v>5</v>
      </c>
      <c r="C104" s="14">
        <v>800</v>
      </c>
      <c r="D104" s="14">
        <v>3814.9</v>
      </c>
      <c r="E104" s="13">
        <f t="shared" si="29"/>
        <v>476.86250000000001</v>
      </c>
      <c r="F104" s="59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s="5" customFormat="1" ht="15.75">
      <c r="A105" s="18">
        <v>98</v>
      </c>
      <c r="B105" s="19" t="s">
        <v>3</v>
      </c>
      <c r="C105" s="14">
        <v>0</v>
      </c>
      <c r="D105" s="15">
        <v>0</v>
      </c>
      <c r="E105" s="13">
        <f t="shared" si="29"/>
        <v>0</v>
      </c>
      <c r="F105" s="60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s="5" customFormat="1" ht="16.5" customHeight="1">
      <c r="A106" s="18">
        <v>99</v>
      </c>
      <c r="B106" s="82" t="s">
        <v>13</v>
      </c>
      <c r="C106" s="83"/>
      <c r="D106" s="83"/>
      <c r="E106" s="83"/>
      <c r="F106" s="84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s="8" customFormat="1" ht="46.5" customHeight="1">
      <c r="A107" s="18">
        <v>100</v>
      </c>
      <c r="B107" s="19" t="s">
        <v>66</v>
      </c>
      <c r="C107" s="13">
        <f t="shared" ref="C107" si="39">SUM(C108:C112)-C110</f>
        <v>258376</v>
      </c>
      <c r="D107" s="13">
        <f t="shared" ref="D107" si="40">SUM(D108:D112)-D110</f>
        <v>247750.3</v>
      </c>
      <c r="E107" s="13">
        <f t="shared" si="29"/>
        <v>95.887505031427068</v>
      </c>
      <c r="F107" s="58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s="5" customFormat="1" ht="15.75">
      <c r="A108" s="18">
        <v>101</v>
      </c>
      <c r="B108" s="19" t="s">
        <v>0</v>
      </c>
      <c r="C108" s="15">
        <f>C114+C120+C126+C132+C138+C144+C150+C156</f>
        <v>0</v>
      </c>
      <c r="D108" s="15">
        <f>D114+D120+D126+D132+D138+D144+D150+D156</f>
        <v>0</v>
      </c>
      <c r="E108" s="13">
        <f t="shared" si="29"/>
        <v>0</v>
      </c>
      <c r="F108" s="59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s="5" customFormat="1" ht="15.75" customHeight="1">
      <c r="A109" s="18">
        <v>102</v>
      </c>
      <c r="B109" s="19" t="s">
        <v>25</v>
      </c>
      <c r="C109" s="15">
        <f t="shared" ref="C109:D112" si="41">C115+C121+C127+C133+C139+C145+C151+C157</f>
        <v>114191.9</v>
      </c>
      <c r="D109" s="15">
        <f t="shared" si="41"/>
        <v>114191.9</v>
      </c>
      <c r="E109" s="13">
        <f t="shared" si="29"/>
        <v>100</v>
      </c>
      <c r="F109" s="59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s="5" customFormat="1" ht="15.75">
      <c r="A110" s="18">
        <v>103</v>
      </c>
      <c r="B110" s="19" t="s">
        <v>4</v>
      </c>
      <c r="C110" s="15">
        <f t="shared" si="41"/>
        <v>112500</v>
      </c>
      <c r="D110" s="15">
        <f t="shared" si="41"/>
        <v>112500</v>
      </c>
      <c r="E110" s="13">
        <f t="shared" si="29"/>
        <v>100</v>
      </c>
      <c r="F110" s="59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s="5" customFormat="1" ht="15.75">
      <c r="A111" s="18">
        <v>104</v>
      </c>
      <c r="B111" s="19" t="s">
        <v>6</v>
      </c>
      <c r="C111" s="15">
        <f t="shared" si="41"/>
        <v>120014.09999999999</v>
      </c>
      <c r="D111" s="15">
        <f t="shared" si="41"/>
        <v>26181.4</v>
      </c>
      <c r="E111" s="13">
        <f t="shared" si="29"/>
        <v>21.815270039103741</v>
      </c>
      <c r="F111" s="59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s="5" customFormat="1" ht="16.5" customHeight="1">
      <c r="A112" s="18">
        <v>105</v>
      </c>
      <c r="B112" s="19" t="s">
        <v>3</v>
      </c>
      <c r="C112" s="15">
        <f t="shared" si="41"/>
        <v>24170</v>
      </c>
      <c r="D112" s="15">
        <f t="shared" si="41"/>
        <v>107377</v>
      </c>
      <c r="E112" s="13">
        <v>100</v>
      </c>
      <c r="F112" s="60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s="8" customFormat="1" ht="94.5">
      <c r="A113" s="18">
        <v>106</v>
      </c>
      <c r="B113" s="19" t="s">
        <v>105</v>
      </c>
      <c r="C113" s="13">
        <f t="shared" ref="C113" si="42">SUM(C114:C118)-C116</f>
        <v>2930</v>
      </c>
      <c r="D113" s="13">
        <f t="shared" ref="D113" si="43">SUM(D114:D118)-D116</f>
        <v>3554</v>
      </c>
      <c r="E113" s="13">
        <f t="shared" si="29"/>
        <v>121.29692832764505</v>
      </c>
      <c r="F113" s="74" t="s">
        <v>40</v>
      </c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s="5" customFormat="1" ht="15.75">
      <c r="A114" s="18">
        <v>107</v>
      </c>
      <c r="B114" s="19" t="s">
        <v>0</v>
      </c>
      <c r="C114" s="15">
        <v>0</v>
      </c>
      <c r="D114" s="15">
        <v>0</v>
      </c>
      <c r="E114" s="13">
        <f t="shared" si="29"/>
        <v>0</v>
      </c>
      <c r="F114" s="75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s="5" customFormat="1" ht="15.75">
      <c r="A115" s="18">
        <v>108</v>
      </c>
      <c r="B115" s="19" t="s">
        <v>1</v>
      </c>
      <c r="C115" s="15">
        <v>0</v>
      </c>
      <c r="D115" s="15">
        <v>0</v>
      </c>
      <c r="E115" s="13">
        <f t="shared" si="29"/>
        <v>0</v>
      </c>
      <c r="F115" s="75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s="5" customFormat="1" ht="15.75">
      <c r="A116" s="18">
        <v>109</v>
      </c>
      <c r="B116" s="19" t="s">
        <v>7</v>
      </c>
      <c r="C116" s="15">
        <v>0</v>
      </c>
      <c r="D116" s="15">
        <v>0</v>
      </c>
      <c r="E116" s="13">
        <f t="shared" si="29"/>
        <v>0</v>
      </c>
      <c r="F116" s="75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s="5" customFormat="1" ht="15" customHeight="1">
      <c r="A117" s="18">
        <v>110</v>
      </c>
      <c r="B117" s="19" t="s">
        <v>5</v>
      </c>
      <c r="C117" s="15">
        <v>0</v>
      </c>
      <c r="D117" s="15">
        <v>0</v>
      </c>
      <c r="E117" s="13">
        <f t="shared" si="29"/>
        <v>0</v>
      </c>
      <c r="F117" s="75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s="5" customFormat="1" ht="15.75">
      <c r="A118" s="18">
        <v>111</v>
      </c>
      <c r="B118" s="19" t="s">
        <v>3</v>
      </c>
      <c r="C118" s="15">
        <v>2930</v>
      </c>
      <c r="D118" s="15">
        <v>3554</v>
      </c>
      <c r="E118" s="13">
        <f t="shared" si="29"/>
        <v>121.29692832764505</v>
      </c>
      <c r="F118" s="76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s="8" customFormat="1" ht="78.75">
      <c r="A119" s="53">
        <v>112</v>
      </c>
      <c r="B119" s="30" t="s">
        <v>106</v>
      </c>
      <c r="C119" s="46">
        <f t="shared" ref="C119" si="44">SUM(C120:C124)-C122</f>
        <v>100000</v>
      </c>
      <c r="D119" s="46">
        <f t="shared" ref="D119" si="45">SUM(D120:D124)-D122</f>
        <v>0</v>
      </c>
      <c r="E119" s="46">
        <f t="shared" si="29"/>
        <v>0</v>
      </c>
      <c r="F119" s="68" t="s">
        <v>163</v>
      </c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s="5" customFormat="1" ht="15.75">
      <c r="A120" s="53">
        <v>113</v>
      </c>
      <c r="B120" s="30" t="s">
        <v>0</v>
      </c>
      <c r="C120" s="48">
        <v>0</v>
      </c>
      <c r="D120" s="48">
        <v>0</v>
      </c>
      <c r="E120" s="46">
        <f t="shared" si="29"/>
        <v>0</v>
      </c>
      <c r="F120" s="69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s="5" customFormat="1" ht="17.25" customHeight="1">
      <c r="A121" s="53">
        <v>114</v>
      </c>
      <c r="B121" s="30" t="s">
        <v>1</v>
      </c>
      <c r="C121" s="47">
        <v>0</v>
      </c>
      <c r="D121" s="47">
        <v>0</v>
      </c>
      <c r="E121" s="46">
        <f t="shared" si="29"/>
        <v>0</v>
      </c>
      <c r="F121" s="69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s="5" customFormat="1" ht="17.25" customHeight="1">
      <c r="A122" s="53">
        <v>115</v>
      </c>
      <c r="B122" s="30" t="s">
        <v>7</v>
      </c>
      <c r="C122" s="47">
        <v>0</v>
      </c>
      <c r="D122" s="47">
        <v>0</v>
      </c>
      <c r="E122" s="46">
        <f t="shared" si="29"/>
        <v>0</v>
      </c>
      <c r="F122" s="69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s="5" customFormat="1" ht="15.75" customHeight="1">
      <c r="A123" s="53">
        <v>116</v>
      </c>
      <c r="B123" s="30" t="s">
        <v>5</v>
      </c>
      <c r="C123" s="47">
        <v>100000</v>
      </c>
      <c r="D123" s="47">
        <v>0</v>
      </c>
      <c r="E123" s="46">
        <f t="shared" si="29"/>
        <v>0</v>
      </c>
      <c r="F123" s="69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s="5" customFormat="1" ht="15.75">
      <c r="A124" s="53">
        <v>117</v>
      </c>
      <c r="B124" s="30" t="s">
        <v>3</v>
      </c>
      <c r="C124" s="47">
        <v>0</v>
      </c>
      <c r="D124" s="47">
        <v>0</v>
      </c>
      <c r="E124" s="46">
        <f t="shared" si="29"/>
        <v>0</v>
      </c>
      <c r="F124" s="70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s="8" customFormat="1" ht="63.75" customHeight="1">
      <c r="A125" s="18">
        <v>118</v>
      </c>
      <c r="B125" s="19" t="s">
        <v>67</v>
      </c>
      <c r="C125" s="13">
        <f t="shared" ref="C125" si="46">SUM(C126:C130)-C128</f>
        <v>3500</v>
      </c>
      <c r="D125" s="13">
        <f t="shared" ref="D125" si="47">SUM(D126:D130)-D128</f>
        <v>0</v>
      </c>
      <c r="E125" s="13">
        <f t="shared" si="29"/>
        <v>0</v>
      </c>
      <c r="F125" s="58" t="s">
        <v>144</v>
      </c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s="5" customFormat="1" ht="15.75">
      <c r="A126" s="18">
        <v>119</v>
      </c>
      <c r="B126" s="19" t="s">
        <v>0</v>
      </c>
      <c r="C126" s="15">
        <v>0</v>
      </c>
      <c r="D126" s="15">
        <v>0</v>
      </c>
      <c r="E126" s="13">
        <f t="shared" si="29"/>
        <v>0</v>
      </c>
      <c r="F126" s="59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s="5" customFormat="1" ht="16.5" customHeight="1">
      <c r="A127" s="18">
        <v>120</v>
      </c>
      <c r="B127" s="19" t="s">
        <v>1</v>
      </c>
      <c r="C127" s="15">
        <v>0</v>
      </c>
      <c r="D127" s="15">
        <v>0</v>
      </c>
      <c r="E127" s="13">
        <f t="shared" si="29"/>
        <v>0</v>
      </c>
      <c r="F127" s="59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s="5" customFormat="1" ht="15.75">
      <c r="A128" s="18">
        <v>121</v>
      </c>
      <c r="B128" s="19" t="s">
        <v>7</v>
      </c>
      <c r="C128" s="15">
        <v>0</v>
      </c>
      <c r="D128" s="15">
        <v>0</v>
      </c>
      <c r="E128" s="13">
        <f t="shared" si="29"/>
        <v>0</v>
      </c>
      <c r="F128" s="59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s="5" customFormat="1" ht="15.75">
      <c r="A129" s="18">
        <v>122</v>
      </c>
      <c r="B129" s="19" t="s">
        <v>5</v>
      </c>
      <c r="C129" s="15">
        <v>3500</v>
      </c>
      <c r="D129" s="14">
        <v>0</v>
      </c>
      <c r="E129" s="13">
        <f t="shared" si="29"/>
        <v>0</v>
      </c>
      <c r="F129" s="59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s="5" customFormat="1" ht="15.75">
      <c r="A130" s="18">
        <v>123</v>
      </c>
      <c r="B130" s="19" t="s">
        <v>3</v>
      </c>
      <c r="C130" s="15">
        <v>0</v>
      </c>
      <c r="D130" s="15">
        <v>0</v>
      </c>
      <c r="E130" s="13">
        <f t="shared" si="29"/>
        <v>0</v>
      </c>
      <c r="F130" s="60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s="8" customFormat="1" ht="47.25">
      <c r="A131" s="18">
        <v>124</v>
      </c>
      <c r="B131" s="30" t="s">
        <v>68</v>
      </c>
      <c r="C131" s="46">
        <f t="shared" ref="C131" si="48">SUM(C132:C136)-C134</f>
        <v>125000</v>
      </c>
      <c r="D131" s="46">
        <f t="shared" ref="D131" si="49">SUM(D132:D136)-D134</f>
        <v>133600.5</v>
      </c>
      <c r="E131" s="46">
        <f t="shared" si="29"/>
        <v>106.88040000000001</v>
      </c>
      <c r="F131" s="68" t="s">
        <v>38</v>
      </c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s="5" customFormat="1" ht="15.75">
      <c r="A132" s="18">
        <v>125</v>
      </c>
      <c r="B132" s="30" t="s">
        <v>0</v>
      </c>
      <c r="C132" s="47">
        <v>0</v>
      </c>
      <c r="D132" s="47">
        <v>0</v>
      </c>
      <c r="E132" s="46">
        <f t="shared" si="29"/>
        <v>0</v>
      </c>
      <c r="F132" s="69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s="5" customFormat="1" ht="15.75">
      <c r="A133" s="18">
        <v>126</v>
      </c>
      <c r="B133" s="30" t="s">
        <v>21</v>
      </c>
      <c r="C133" s="47">
        <v>112500</v>
      </c>
      <c r="D133" s="47">
        <v>112500</v>
      </c>
      <c r="E133" s="46">
        <f t="shared" si="29"/>
        <v>100</v>
      </c>
      <c r="F133" s="69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s="5" customFormat="1" ht="15.75">
      <c r="A134" s="18">
        <v>127</v>
      </c>
      <c r="B134" s="30" t="s">
        <v>7</v>
      </c>
      <c r="C134" s="47">
        <v>112500</v>
      </c>
      <c r="D134" s="47">
        <v>112500</v>
      </c>
      <c r="E134" s="46">
        <f t="shared" si="29"/>
        <v>100</v>
      </c>
      <c r="F134" s="69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s="5" customFormat="1" ht="15.75">
      <c r="A135" s="18">
        <v>128</v>
      </c>
      <c r="B135" s="30" t="s">
        <v>5</v>
      </c>
      <c r="C135" s="47">
        <v>12500</v>
      </c>
      <c r="D135" s="48">
        <v>21100.5</v>
      </c>
      <c r="E135" s="46">
        <f t="shared" si="29"/>
        <v>168.804</v>
      </c>
      <c r="F135" s="69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s="5" customFormat="1" ht="15.75">
      <c r="A136" s="18">
        <v>129</v>
      </c>
      <c r="B136" s="30" t="s">
        <v>3</v>
      </c>
      <c r="C136" s="47">
        <v>0</v>
      </c>
      <c r="D136" s="47">
        <v>0</v>
      </c>
      <c r="E136" s="46">
        <f t="shared" si="29"/>
        <v>0</v>
      </c>
      <c r="F136" s="70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s="8" customFormat="1" ht="63">
      <c r="A137" s="18">
        <v>130</v>
      </c>
      <c r="B137" s="30" t="s">
        <v>69</v>
      </c>
      <c r="C137" s="46">
        <f t="shared" ref="C137" si="50">SUM(C138:C142)-C140</f>
        <v>3082</v>
      </c>
      <c r="D137" s="46">
        <f t="shared" ref="D137" si="51">SUM(D138:D142)-D140</f>
        <v>3082</v>
      </c>
      <c r="E137" s="46">
        <f t="shared" si="29"/>
        <v>100</v>
      </c>
      <c r="F137" s="68" t="s">
        <v>55</v>
      </c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s="8" customFormat="1" ht="15.75">
      <c r="A138" s="18">
        <v>131</v>
      </c>
      <c r="B138" s="30" t="s">
        <v>0</v>
      </c>
      <c r="C138" s="48">
        <v>0</v>
      </c>
      <c r="D138" s="48">
        <v>0</v>
      </c>
      <c r="E138" s="46">
        <f t="shared" si="29"/>
        <v>0</v>
      </c>
      <c r="F138" s="69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s="5" customFormat="1" ht="15.75">
      <c r="A139" s="18">
        <v>132</v>
      </c>
      <c r="B139" s="30" t="s">
        <v>27</v>
      </c>
      <c r="C139" s="48">
        <v>1500</v>
      </c>
      <c r="D139" s="47">
        <v>1500</v>
      </c>
      <c r="E139" s="46">
        <f t="shared" si="29"/>
        <v>100</v>
      </c>
      <c r="F139" s="69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s="5" customFormat="1" ht="15.75">
      <c r="A140" s="18">
        <v>133</v>
      </c>
      <c r="B140" s="30" t="s">
        <v>7</v>
      </c>
      <c r="C140" s="48">
        <v>0</v>
      </c>
      <c r="D140" s="48">
        <v>0</v>
      </c>
      <c r="E140" s="46">
        <f t="shared" si="29"/>
        <v>0</v>
      </c>
      <c r="F140" s="69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s="5" customFormat="1" ht="15.75">
      <c r="A141" s="18">
        <v>134</v>
      </c>
      <c r="B141" s="30" t="s">
        <v>5</v>
      </c>
      <c r="C141" s="48">
        <v>1582</v>
      </c>
      <c r="D141" s="47">
        <v>1582</v>
      </c>
      <c r="E141" s="46">
        <f t="shared" si="29"/>
        <v>100</v>
      </c>
      <c r="F141" s="69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s="5" customFormat="1" ht="16.5" customHeight="1">
      <c r="A142" s="18">
        <v>135</v>
      </c>
      <c r="B142" s="30" t="s">
        <v>3</v>
      </c>
      <c r="C142" s="47">
        <v>0</v>
      </c>
      <c r="D142" s="47">
        <v>0</v>
      </c>
      <c r="E142" s="46">
        <f t="shared" si="29"/>
        <v>0</v>
      </c>
      <c r="F142" s="70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s="5" customFormat="1" ht="60.75" customHeight="1">
      <c r="A143" s="18">
        <v>136</v>
      </c>
      <c r="B143" s="30" t="s">
        <v>70</v>
      </c>
      <c r="C143" s="46">
        <f t="shared" ref="C143" si="52">SUM(C144:C148)-C146</f>
        <v>21240</v>
      </c>
      <c r="D143" s="46">
        <f t="shared" ref="D143" si="53">SUM(D144:D148)-D146</f>
        <v>103823</v>
      </c>
      <c r="E143" s="46">
        <v>100</v>
      </c>
      <c r="F143" s="68" t="s">
        <v>54</v>
      </c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s="8" customFormat="1" ht="19.5" customHeight="1">
      <c r="A144" s="18">
        <v>137</v>
      </c>
      <c r="B144" s="30" t="s">
        <v>0</v>
      </c>
      <c r="C144" s="48">
        <v>0</v>
      </c>
      <c r="D144" s="48">
        <v>0</v>
      </c>
      <c r="E144" s="46">
        <f t="shared" ref="E144:E206" si="54">IF(C144=0,0,D144/C144*100)</f>
        <v>0</v>
      </c>
      <c r="F144" s="69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s="5" customFormat="1" ht="15.75">
      <c r="A145" s="18">
        <v>138</v>
      </c>
      <c r="B145" s="30" t="s">
        <v>1</v>
      </c>
      <c r="C145" s="47">
        <v>0</v>
      </c>
      <c r="D145" s="47">
        <v>0</v>
      </c>
      <c r="E145" s="46">
        <f t="shared" si="54"/>
        <v>0</v>
      </c>
      <c r="F145" s="69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s="5" customFormat="1" ht="15.75">
      <c r="A146" s="18">
        <v>139</v>
      </c>
      <c r="B146" s="30" t="s">
        <v>7</v>
      </c>
      <c r="C146" s="47">
        <v>0</v>
      </c>
      <c r="D146" s="47">
        <v>0</v>
      </c>
      <c r="E146" s="46">
        <f t="shared" si="54"/>
        <v>0</v>
      </c>
      <c r="F146" s="69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s="5" customFormat="1" ht="15.75">
      <c r="A147" s="18">
        <v>140</v>
      </c>
      <c r="B147" s="30" t="s">
        <v>5</v>
      </c>
      <c r="C147" s="47">
        <v>0</v>
      </c>
      <c r="D147" s="47">
        <v>0</v>
      </c>
      <c r="E147" s="46">
        <f t="shared" si="54"/>
        <v>0</v>
      </c>
      <c r="F147" s="69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s="5" customFormat="1" ht="15.75">
      <c r="A148" s="18">
        <v>141</v>
      </c>
      <c r="B148" s="30" t="s">
        <v>3</v>
      </c>
      <c r="C148" s="48">
        <v>21240</v>
      </c>
      <c r="D148" s="47">
        <v>103823</v>
      </c>
      <c r="E148" s="46">
        <v>100</v>
      </c>
      <c r="F148" s="70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s="5" customFormat="1" ht="105" customHeight="1">
      <c r="A149" s="18">
        <v>142</v>
      </c>
      <c r="B149" s="19" t="s">
        <v>107</v>
      </c>
      <c r="C149" s="13">
        <f t="shared" ref="C149" si="55">SUM(C150:C154)-C152</f>
        <v>2240.1999999999998</v>
      </c>
      <c r="D149" s="13">
        <f t="shared" ref="D149" si="56">SUM(D150:D154)-D152</f>
        <v>3307</v>
      </c>
      <c r="E149" s="13">
        <f t="shared" si="54"/>
        <v>147.62074814748684</v>
      </c>
      <c r="F149" s="58" t="s">
        <v>41</v>
      </c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s="8" customFormat="1" ht="15.75">
      <c r="A150" s="18">
        <v>143</v>
      </c>
      <c r="B150" s="19" t="s">
        <v>0</v>
      </c>
      <c r="C150" s="15">
        <v>0</v>
      </c>
      <c r="D150" s="15">
        <v>0</v>
      </c>
      <c r="E150" s="13">
        <f t="shared" si="54"/>
        <v>0</v>
      </c>
      <c r="F150" s="59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s="5" customFormat="1" ht="15.75">
      <c r="A151" s="18">
        <v>144</v>
      </c>
      <c r="B151" s="19" t="s">
        <v>1</v>
      </c>
      <c r="C151" s="15">
        <v>0</v>
      </c>
      <c r="D151" s="15">
        <v>0</v>
      </c>
      <c r="E151" s="13">
        <f t="shared" si="54"/>
        <v>0</v>
      </c>
      <c r="F151" s="59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s="5" customFormat="1" ht="15.75">
      <c r="A152" s="18">
        <v>145</v>
      </c>
      <c r="B152" s="19" t="s">
        <v>7</v>
      </c>
      <c r="C152" s="14">
        <v>0</v>
      </c>
      <c r="D152" s="14">
        <v>0</v>
      </c>
      <c r="E152" s="13">
        <f t="shared" si="54"/>
        <v>0</v>
      </c>
      <c r="F152" s="59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s="5" customFormat="1" ht="15.75">
      <c r="A153" s="18">
        <v>146</v>
      </c>
      <c r="B153" s="19" t="s">
        <v>5</v>
      </c>
      <c r="C153" s="14">
        <v>2240.1999999999998</v>
      </c>
      <c r="D153" s="14">
        <v>3307</v>
      </c>
      <c r="E153" s="13">
        <f t="shared" si="54"/>
        <v>147.62074814748684</v>
      </c>
      <c r="F153" s="59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s="5" customFormat="1" ht="15.75">
      <c r="A154" s="18">
        <v>147</v>
      </c>
      <c r="B154" s="19" t="s">
        <v>3</v>
      </c>
      <c r="C154" s="15">
        <v>0</v>
      </c>
      <c r="D154" s="15">
        <v>0</v>
      </c>
      <c r="E154" s="13">
        <f t="shared" si="54"/>
        <v>0</v>
      </c>
      <c r="F154" s="60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s="5" customFormat="1" ht="61.5" customHeight="1">
      <c r="A155" s="53">
        <v>148</v>
      </c>
      <c r="B155" s="30" t="s">
        <v>71</v>
      </c>
      <c r="C155" s="46">
        <f t="shared" ref="C155" si="57">SUM(C156:C160)-C158</f>
        <v>383.8</v>
      </c>
      <c r="D155" s="46">
        <f t="shared" ref="D155" si="58">SUM(D156:D160)-D158</f>
        <v>383.8</v>
      </c>
      <c r="E155" s="46">
        <f t="shared" si="54"/>
        <v>100</v>
      </c>
      <c r="F155" s="68" t="s">
        <v>164</v>
      </c>
      <c r="G155" s="7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spans="1:26" s="8" customFormat="1" ht="15.75">
      <c r="A156" s="53">
        <v>149</v>
      </c>
      <c r="B156" s="30" t="s">
        <v>0</v>
      </c>
      <c r="C156" s="48">
        <v>0</v>
      </c>
      <c r="D156" s="48">
        <v>0</v>
      </c>
      <c r="E156" s="46">
        <f t="shared" si="54"/>
        <v>0</v>
      </c>
      <c r="F156" s="69"/>
      <c r="G156" s="7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spans="1:26" s="5" customFormat="1" ht="15.75">
      <c r="A157" s="53">
        <v>150</v>
      </c>
      <c r="B157" s="30" t="s">
        <v>1</v>
      </c>
      <c r="C157" s="48">
        <v>191.9</v>
      </c>
      <c r="D157" s="48">
        <v>191.9</v>
      </c>
      <c r="E157" s="46">
        <f t="shared" si="54"/>
        <v>100</v>
      </c>
      <c r="F157" s="69"/>
      <c r="G157" s="7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spans="1:26" s="5" customFormat="1" ht="15.75">
      <c r="A158" s="53">
        <v>151</v>
      </c>
      <c r="B158" s="30" t="s">
        <v>7</v>
      </c>
      <c r="C158" s="47">
        <v>0</v>
      </c>
      <c r="D158" s="47">
        <v>0</v>
      </c>
      <c r="E158" s="46">
        <f t="shared" si="54"/>
        <v>0</v>
      </c>
      <c r="F158" s="69"/>
      <c r="G158" s="7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spans="1:26" s="5" customFormat="1" ht="15.75">
      <c r="A159" s="53">
        <v>152</v>
      </c>
      <c r="B159" s="30" t="s">
        <v>5</v>
      </c>
      <c r="C159" s="48">
        <v>191.9</v>
      </c>
      <c r="D159" s="47">
        <v>191.9</v>
      </c>
      <c r="E159" s="46">
        <f t="shared" si="54"/>
        <v>100</v>
      </c>
      <c r="F159" s="69"/>
      <c r="G159" s="7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spans="1:26" s="5" customFormat="1" ht="15.75">
      <c r="A160" s="53">
        <v>153</v>
      </c>
      <c r="B160" s="30" t="s">
        <v>3</v>
      </c>
      <c r="C160" s="48">
        <v>0</v>
      </c>
      <c r="D160" s="48">
        <v>0</v>
      </c>
      <c r="E160" s="46">
        <f t="shared" si="54"/>
        <v>0</v>
      </c>
      <c r="F160" s="70"/>
      <c r="G160" s="7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spans="1:26" s="5" customFormat="1" ht="16.5" customHeight="1">
      <c r="A161" s="18">
        <v>154</v>
      </c>
      <c r="B161" s="82" t="s">
        <v>14</v>
      </c>
      <c r="C161" s="83"/>
      <c r="D161" s="83"/>
      <c r="E161" s="83"/>
      <c r="F161" s="84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s="8" customFormat="1" ht="47.25">
      <c r="A162" s="18">
        <v>155</v>
      </c>
      <c r="B162" s="19" t="s">
        <v>72</v>
      </c>
      <c r="C162" s="13">
        <f t="shared" ref="C162" si="59">SUM(C163:C167)-C165</f>
        <v>1572026.7</v>
      </c>
      <c r="D162" s="13">
        <f t="shared" ref="D162" si="60">SUM(D163:D167)-D165</f>
        <v>1453768.5366199999</v>
      </c>
      <c r="E162" s="13">
        <f t="shared" si="54"/>
        <v>92.477343840279559</v>
      </c>
      <c r="F162" s="58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s="5" customFormat="1" ht="14.25" customHeight="1">
      <c r="A163" s="18">
        <v>156</v>
      </c>
      <c r="B163" s="19" t="s">
        <v>0</v>
      </c>
      <c r="C163" s="15">
        <f>C169+C175</f>
        <v>0</v>
      </c>
      <c r="D163" s="15">
        <f>D169+D175</f>
        <v>0</v>
      </c>
      <c r="E163" s="13">
        <f t="shared" si="54"/>
        <v>0</v>
      </c>
      <c r="F163" s="59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s="5" customFormat="1" ht="15.75" customHeight="1">
      <c r="A164" s="18">
        <v>157</v>
      </c>
      <c r="B164" s="19" t="s">
        <v>1</v>
      </c>
      <c r="C164" s="15">
        <f t="shared" ref="C164:D167" si="61">C170+C176</f>
        <v>1572026.7</v>
      </c>
      <c r="D164" s="15">
        <f t="shared" si="61"/>
        <v>1453768.5366199999</v>
      </c>
      <c r="E164" s="13">
        <f t="shared" si="54"/>
        <v>92.477343840279559</v>
      </c>
      <c r="F164" s="59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s="5" customFormat="1" ht="15.75" customHeight="1">
      <c r="A165" s="18">
        <v>158</v>
      </c>
      <c r="B165" s="19" t="s">
        <v>7</v>
      </c>
      <c r="C165" s="15">
        <f t="shared" si="61"/>
        <v>0</v>
      </c>
      <c r="D165" s="15">
        <f t="shared" si="61"/>
        <v>0</v>
      </c>
      <c r="E165" s="13">
        <f t="shared" si="54"/>
        <v>0</v>
      </c>
      <c r="F165" s="59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s="5" customFormat="1" ht="15" customHeight="1">
      <c r="A166" s="18">
        <v>159</v>
      </c>
      <c r="B166" s="19" t="s">
        <v>5</v>
      </c>
      <c r="C166" s="15">
        <f t="shared" si="61"/>
        <v>0</v>
      </c>
      <c r="D166" s="15">
        <f t="shared" si="61"/>
        <v>0</v>
      </c>
      <c r="E166" s="13">
        <f t="shared" si="54"/>
        <v>0</v>
      </c>
      <c r="F166" s="59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s="5" customFormat="1" ht="15.75" customHeight="1">
      <c r="A167" s="18">
        <v>160</v>
      </c>
      <c r="B167" s="19" t="s">
        <v>3</v>
      </c>
      <c r="C167" s="15">
        <f t="shared" si="61"/>
        <v>0</v>
      </c>
      <c r="D167" s="15">
        <f t="shared" si="61"/>
        <v>0</v>
      </c>
      <c r="E167" s="13">
        <f t="shared" si="54"/>
        <v>0</v>
      </c>
      <c r="F167" s="60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s="5" customFormat="1" ht="110.25">
      <c r="A168" s="53">
        <v>161</v>
      </c>
      <c r="B168" s="30" t="s">
        <v>73</v>
      </c>
      <c r="C168" s="46">
        <f t="shared" ref="C168" si="62">SUM(C169:C173)-C171</f>
        <v>500.4</v>
      </c>
      <c r="D168" s="46">
        <f t="shared" ref="D168" si="63">SUM(D169:D173)-D171</f>
        <v>500.4</v>
      </c>
      <c r="E168" s="46">
        <f t="shared" si="54"/>
        <v>100</v>
      </c>
      <c r="F168" s="68" t="s">
        <v>38</v>
      </c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s="8" customFormat="1" ht="15.75">
      <c r="A169" s="53">
        <v>162</v>
      </c>
      <c r="B169" s="30" t="s">
        <v>0</v>
      </c>
      <c r="C169" s="48">
        <v>0</v>
      </c>
      <c r="D169" s="48">
        <v>0</v>
      </c>
      <c r="E169" s="46">
        <f t="shared" si="54"/>
        <v>0</v>
      </c>
      <c r="F169" s="69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s="5" customFormat="1" ht="15.75">
      <c r="A170" s="53">
        <v>163</v>
      </c>
      <c r="B170" s="30" t="s">
        <v>1</v>
      </c>
      <c r="C170" s="48">
        <v>500.4</v>
      </c>
      <c r="D170" s="48">
        <v>500.4</v>
      </c>
      <c r="E170" s="46">
        <f t="shared" si="54"/>
        <v>100</v>
      </c>
      <c r="F170" s="69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s="5" customFormat="1" ht="15.75">
      <c r="A171" s="53">
        <v>164</v>
      </c>
      <c r="B171" s="30" t="s">
        <v>7</v>
      </c>
      <c r="C171" s="49">
        <v>0</v>
      </c>
      <c r="D171" s="49">
        <v>0</v>
      </c>
      <c r="E171" s="46">
        <f t="shared" si="54"/>
        <v>0</v>
      </c>
      <c r="F171" s="69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s="5" customFormat="1" ht="15.75">
      <c r="A172" s="53">
        <v>165</v>
      </c>
      <c r="B172" s="30" t="s">
        <v>5</v>
      </c>
      <c r="C172" s="49">
        <v>0</v>
      </c>
      <c r="D172" s="49">
        <v>0</v>
      </c>
      <c r="E172" s="46">
        <f t="shared" si="54"/>
        <v>0</v>
      </c>
      <c r="F172" s="69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s="5" customFormat="1" ht="15.75">
      <c r="A173" s="53">
        <v>166</v>
      </c>
      <c r="B173" s="30" t="s">
        <v>3</v>
      </c>
      <c r="C173" s="49">
        <v>0</v>
      </c>
      <c r="D173" s="49">
        <v>0</v>
      </c>
      <c r="E173" s="46">
        <f t="shared" si="54"/>
        <v>0</v>
      </c>
      <c r="F173" s="70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s="5" customFormat="1" ht="75" customHeight="1">
      <c r="A174" s="18">
        <v>167</v>
      </c>
      <c r="B174" s="19" t="s">
        <v>108</v>
      </c>
      <c r="C174" s="13">
        <f t="shared" ref="C174" si="64">SUM(C175:C179)-C177</f>
        <v>1571526.3</v>
      </c>
      <c r="D174" s="13">
        <f t="shared" ref="D174" si="65">SUM(D175:D179)-D177</f>
        <v>1453268.13662</v>
      </c>
      <c r="E174" s="13">
        <f t="shared" si="54"/>
        <v>92.474948501975433</v>
      </c>
      <c r="F174" s="58" t="s">
        <v>56</v>
      </c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s="5" customFormat="1" ht="15.75">
      <c r="A175" s="18">
        <v>168</v>
      </c>
      <c r="B175" s="19" t="s">
        <v>0</v>
      </c>
      <c r="C175" s="15">
        <v>0</v>
      </c>
      <c r="D175" s="15">
        <v>0</v>
      </c>
      <c r="E175" s="13">
        <f t="shared" si="54"/>
        <v>0</v>
      </c>
      <c r="F175" s="59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s="5" customFormat="1" ht="15.75">
      <c r="A176" s="18">
        <v>169</v>
      </c>
      <c r="B176" s="19" t="s">
        <v>1</v>
      </c>
      <c r="C176" s="15">
        <v>1571526.3</v>
      </c>
      <c r="D176" s="35">
        <v>1453268.13662</v>
      </c>
      <c r="E176" s="13">
        <f t="shared" si="54"/>
        <v>92.474948501975433</v>
      </c>
      <c r="F176" s="59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s="5" customFormat="1" ht="15.75">
      <c r="A177" s="18">
        <v>170</v>
      </c>
      <c r="B177" s="19" t="s">
        <v>7</v>
      </c>
      <c r="C177" s="28">
        <v>0</v>
      </c>
      <c r="D177" s="16">
        <v>0</v>
      </c>
      <c r="E177" s="13">
        <f t="shared" si="54"/>
        <v>0</v>
      </c>
      <c r="F177" s="59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s="5" customFormat="1" ht="15.75">
      <c r="A178" s="18">
        <v>171</v>
      </c>
      <c r="B178" s="19" t="s">
        <v>5</v>
      </c>
      <c r="C178" s="28">
        <v>0</v>
      </c>
      <c r="D178" s="16">
        <v>0</v>
      </c>
      <c r="E178" s="13">
        <f t="shared" si="54"/>
        <v>0</v>
      </c>
      <c r="F178" s="59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s="5" customFormat="1" ht="15.75">
      <c r="A179" s="18">
        <v>172</v>
      </c>
      <c r="B179" s="19" t="s">
        <v>3</v>
      </c>
      <c r="C179" s="28">
        <v>0</v>
      </c>
      <c r="D179" s="16">
        <v>0</v>
      </c>
      <c r="E179" s="13">
        <f t="shared" si="54"/>
        <v>0</v>
      </c>
      <c r="F179" s="60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s="5" customFormat="1" ht="15.75" customHeight="1">
      <c r="A180" s="18">
        <v>173</v>
      </c>
      <c r="B180" s="79" t="s">
        <v>15</v>
      </c>
      <c r="C180" s="79"/>
      <c r="D180" s="79"/>
      <c r="E180" s="79"/>
      <c r="F180" s="79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s="8" customFormat="1" ht="47.25">
      <c r="A181" s="18">
        <v>174</v>
      </c>
      <c r="B181" s="19" t="s">
        <v>74</v>
      </c>
      <c r="C181" s="13">
        <f t="shared" ref="C181" si="66">SUM(C182:C186)-C184</f>
        <v>5623.1</v>
      </c>
      <c r="D181" s="13">
        <f t="shared" ref="D181" si="67">SUM(D182:D186)-D184</f>
        <v>3200.8599999999997</v>
      </c>
      <c r="E181" s="13">
        <f t="shared" si="54"/>
        <v>56.923405239102976</v>
      </c>
      <c r="F181" s="58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s="8" customFormat="1" ht="15.75">
      <c r="A182" s="18">
        <v>175</v>
      </c>
      <c r="B182" s="19" t="s">
        <v>0</v>
      </c>
      <c r="C182" s="15">
        <f>C188+C194</f>
        <v>0</v>
      </c>
      <c r="D182" s="15">
        <f>D188+D194</f>
        <v>0</v>
      </c>
      <c r="E182" s="13">
        <f t="shared" si="54"/>
        <v>0</v>
      </c>
      <c r="F182" s="59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s="5" customFormat="1" ht="15.75">
      <c r="A183" s="18">
        <v>176</v>
      </c>
      <c r="B183" s="19" t="s">
        <v>1</v>
      </c>
      <c r="C183" s="15">
        <f t="shared" ref="C183:D186" si="68">C189+C195</f>
        <v>0</v>
      </c>
      <c r="D183" s="15">
        <f t="shared" si="68"/>
        <v>0</v>
      </c>
      <c r="E183" s="13">
        <f t="shared" si="54"/>
        <v>0</v>
      </c>
      <c r="F183" s="59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s="5" customFormat="1" ht="15.75">
      <c r="A184" s="18">
        <v>177</v>
      </c>
      <c r="B184" s="19" t="s">
        <v>7</v>
      </c>
      <c r="C184" s="15">
        <f t="shared" si="68"/>
        <v>0</v>
      </c>
      <c r="D184" s="15">
        <f t="shared" si="68"/>
        <v>0</v>
      </c>
      <c r="E184" s="13">
        <f t="shared" si="54"/>
        <v>0</v>
      </c>
      <c r="F184" s="59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s="5" customFormat="1" ht="15.75">
      <c r="A185" s="18">
        <v>178</v>
      </c>
      <c r="B185" s="19" t="s">
        <v>5</v>
      </c>
      <c r="C185" s="15">
        <f t="shared" si="68"/>
        <v>5623.1</v>
      </c>
      <c r="D185" s="15">
        <f t="shared" si="68"/>
        <v>3200.8599999999997</v>
      </c>
      <c r="E185" s="13">
        <f t="shared" si="54"/>
        <v>56.923405239102976</v>
      </c>
      <c r="F185" s="59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s="5" customFormat="1" ht="15.75">
      <c r="A186" s="18">
        <v>179</v>
      </c>
      <c r="B186" s="19" t="s">
        <v>3</v>
      </c>
      <c r="C186" s="15">
        <f t="shared" si="68"/>
        <v>0</v>
      </c>
      <c r="D186" s="15">
        <f t="shared" si="68"/>
        <v>0</v>
      </c>
      <c r="E186" s="13">
        <f t="shared" si="54"/>
        <v>0</v>
      </c>
      <c r="F186" s="60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s="5" customFormat="1" ht="63">
      <c r="A187" s="18">
        <v>180</v>
      </c>
      <c r="B187" s="30" t="s">
        <v>75</v>
      </c>
      <c r="C187" s="46">
        <f t="shared" ref="C187" si="69">SUM(C188:C192)-C190</f>
        <v>4000</v>
      </c>
      <c r="D187" s="46">
        <f t="shared" ref="D187" si="70">SUM(D188:D192)-D190</f>
        <v>1377.76</v>
      </c>
      <c r="E187" s="46">
        <f t="shared" si="54"/>
        <v>34.444000000000003</v>
      </c>
      <c r="F187" s="68" t="s">
        <v>57</v>
      </c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s="8" customFormat="1" ht="15" customHeight="1">
      <c r="A188" s="18">
        <v>181</v>
      </c>
      <c r="B188" s="30" t="s">
        <v>0</v>
      </c>
      <c r="C188" s="48">
        <v>0</v>
      </c>
      <c r="D188" s="48">
        <v>0</v>
      </c>
      <c r="E188" s="46">
        <f t="shared" si="54"/>
        <v>0</v>
      </c>
      <c r="F188" s="69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s="5" customFormat="1" ht="15.75">
      <c r="A189" s="18">
        <v>182</v>
      </c>
      <c r="B189" s="30" t="s">
        <v>1</v>
      </c>
      <c r="C189" s="47">
        <v>0</v>
      </c>
      <c r="D189" s="47">
        <v>0</v>
      </c>
      <c r="E189" s="46">
        <f t="shared" si="54"/>
        <v>0</v>
      </c>
      <c r="F189" s="69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s="5" customFormat="1" ht="15.75">
      <c r="A190" s="18">
        <v>183</v>
      </c>
      <c r="B190" s="30" t="s">
        <v>7</v>
      </c>
      <c r="C190" s="47">
        <v>0</v>
      </c>
      <c r="D190" s="47">
        <v>0</v>
      </c>
      <c r="E190" s="46">
        <f t="shared" si="54"/>
        <v>0</v>
      </c>
      <c r="F190" s="69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s="5" customFormat="1" ht="15.75">
      <c r="A191" s="18">
        <v>184</v>
      </c>
      <c r="B191" s="30" t="s">
        <v>5</v>
      </c>
      <c r="C191" s="47">
        <v>4000</v>
      </c>
      <c r="D191" s="47">
        <v>1377.76</v>
      </c>
      <c r="E191" s="46">
        <f t="shared" si="54"/>
        <v>34.444000000000003</v>
      </c>
      <c r="F191" s="69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s="5" customFormat="1" ht="15.75">
      <c r="A192" s="18">
        <v>185</v>
      </c>
      <c r="B192" s="30" t="s">
        <v>3</v>
      </c>
      <c r="C192" s="47">
        <v>0</v>
      </c>
      <c r="D192" s="47">
        <v>0</v>
      </c>
      <c r="E192" s="46">
        <f t="shared" si="54"/>
        <v>0</v>
      </c>
      <c r="F192" s="70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s="5" customFormat="1" ht="63">
      <c r="A193" s="53">
        <v>186</v>
      </c>
      <c r="B193" s="30" t="s">
        <v>109</v>
      </c>
      <c r="C193" s="46">
        <f t="shared" ref="C193" si="71">SUM(C194:C198)-C196</f>
        <v>1623.1</v>
      </c>
      <c r="D193" s="46">
        <f t="shared" ref="D193" si="72">SUM(D194:D198)-D196</f>
        <v>1823.1</v>
      </c>
      <c r="E193" s="46">
        <f t="shared" si="54"/>
        <v>112.32209968578645</v>
      </c>
      <c r="F193" s="68" t="s">
        <v>165</v>
      </c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s="8" customFormat="1" ht="15.75" customHeight="1">
      <c r="A194" s="53">
        <v>187</v>
      </c>
      <c r="B194" s="30" t="s">
        <v>0</v>
      </c>
      <c r="C194" s="48">
        <v>0</v>
      </c>
      <c r="D194" s="48">
        <v>0</v>
      </c>
      <c r="E194" s="46">
        <f t="shared" si="54"/>
        <v>0</v>
      </c>
      <c r="F194" s="69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s="5" customFormat="1" ht="15.75">
      <c r="A195" s="53">
        <v>188</v>
      </c>
      <c r="B195" s="30" t="s">
        <v>1</v>
      </c>
      <c r="C195" s="48">
        <v>0</v>
      </c>
      <c r="D195" s="48">
        <v>0</v>
      </c>
      <c r="E195" s="46">
        <f t="shared" si="54"/>
        <v>0</v>
      </c>
      <c r="F195" s="69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s="5" customFormat="1" ht="15.75">
      <c r="A196" s="53">
        <v>189</v>
      </c>
      <c r="B196" s="30" t="s">
        <v>7</v>
      </c>
      <c r="C196" s="48">
        <v>0</v>
      </c>
      <c r="D196" s="48">
        <v>0</v>
      </c>
      <c r="E196" s="46">
        <f t="shared" si="54"/>
        <v>0</v>
      </c>
      <c r="F196" s="69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s="5" customFormat="1" ht="15.75">
      <c r="A197" s="53">
        <v>190</v>
      </c>
      <c r="B197" s="30" t="s">
        <v>5</v>
      </c>
      <c r="C197" s="48">
        <v>1623.1</v>
      </c>
      <c r="D197" s="47">
        <v>1823.1</v>
      </c>
      <c r="E197" s="46">
        <f t="shared" si="54"/>
        <v>112.32209968578645</v>
      </c>
      <c r="F197" s="69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s="5" customFormat="1" ht="15.75">
      <c r="A198" s="53">
        <v>191</v>
      </c>
      <c r="B198" s="30" t="s">
        <v>3</v>
      </c>
      <c r="C198" s="47">
        <v>0</v>
      </c>
      <c r="D198" s="47">
        <v>0</v>
      </c>
      <c r="E198" s="46">
        <f t="shared" si="54"/>
        <v>0</v>
      </c>
      <c r="F198" s="70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s="5" customFormat="1" ht="16.5" customHeight="1">
      <c r="A199" s="18">
        <v>192</v>
      </c>
      <c r="B199" s="79" t="s">
        <v>16</v>
      </c>
      <c r="C199" s="79"/>
      <c r="D199" s="79"/>
      <c r="E199" s="79"/>
      <c r="F199" s="79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s="8" customFormat="1" ht="45" customHeight="1">
      <c r="A200" s="18">
        <v>193</v>
      </c>
      <c r="B200" s="19" t="s">
        <v>76</v>
      </c>
      <c r="C200" s="13">
        <f t="shared" ref="C200" si="73">SUM(C201:C205)-C203</f>
        <v>282390.19999999995</v>
      </c>
      <c r="D200" s="13">
        <f t="shared" ref="D200" si="74">SUM(D201:D205)-D203</f>
        <v>159743.19999999998</v>
      </c>
      <c r="E200" s="13">
        <f t="shared" si="54"/>
        <v>56.568252014411271</v>
      </c>
      <c r="F200" s="58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s="5" customFormat="1" ht="15.75">
      <c r="A201" s="18">
        <v>194</v>
      </c>
      <c r="B201" s="19" t="s">
        <v>8</v>
      </c>
      <c r="C201" s="13">
        <f>C207+C213+C219+C225+C231+C237+C243+C249+C255+C261+C267+C273+C279+C285+C291+C297+C303+C309+C315+C321+C327+C333+C345+C351+C357+C363+C369+C375+C381+C339</f>
        <v>27900</v>
      </c>
      <c r="D201" s="13">
        <f>D207+D213+D219+D225+D231+D237+D243+D249+D255+D261+D267+D273+D279+D285+D291+D297+D303+D309+D315+D321+D327+D333+D345+D351+D357+D363+D369+D375+D381+D339</f>
        <v>27900</v>
      </c>
      <c r="E201" s="13">
        <f t="shared" si="54"/>
        <v>100</v>
      </c>
      <c r="F201" s="59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s="5" customFormat="1" ht="15.75">
      <c r="A202" s="18">
        <v>195</v>
      </c>
      <c r="B202" s="19" t="s">
        <v>27</v>
      </c>
      <c r="C202" s="13">
        <f t="shared" ref="C202:D205" si="75">C208+C214+C220+C226+C232+C238+C244+C250+C256+C262+C268+C274+C280+C286+C292+C298+C304+C310+C316+C322+C328+C334+C346+C352+C358+C364+C370+C376+C382+C340</f>
        <v>36894.699999999997</v>
      </c>
      <c r="D202" s="13">
        <f t="shared" si="75"/>
        <v>37184.1</v>
      </c>
      <c r="E202" s="13">
        <f t="shared" si="54"/>
        <v>100.78439450652806</v>
      </c>
      <c r="F202" s="59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s="5" customFormat="1" ht="15.75">
      <c r="A203" s="18">
        <v>196</v>
      </c>
      <c r="B203" s="19" t="s">
        <v>4</v>
      </c>
      <c r="C203" s="13">
        <f t="shared" si="75"/>
        <v>36894.699999999997</v>
      </c>
      <c r="D203" s="13">
        <f t="shared" si="75"/>
        <v>37184.1</v>
      </c>
      <c r="E203" s="13">
        <f t="shared" si="54"/>
        <v>100.78439450652806</v>
      </c>
      <c r="F203" s="59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s="5" customFormat="1" ht="15.75">
      <c r="A204" s="18">
        <v>197</v>
      </c>
      <c r="B204" s="19" t="s">
        <v>6</v>
      </c>
      <c r="C204" s="13">
        <f t="shared" si="75"/>
        <v>126484.7</v>
      </c>
      <c r="D204" s="13">
        <f t="shared" si="75"/>
        <v>64080.800000000003</v>
      </c>
      <c r="E204" s="13">
        <f t="shared" si="54"/>
        <v>50.662886499315732</v>
      </c>
      <c r="F204" s="59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s="5" customFormat="1" ht="15.75">
      <c r="A205" s="18">
        <v>198</v>
      </c>
      <c r="B205" s="19" t="s">
        <v>3</v>
      </c>
      <c r="C205" s="13">
        <f t="shared" si="75"/>
        <v>91110.8</v>
      </c>
      <c r="D205" s="13">
        <f t="shared" si="75"/>
        <v>30578.3</v>
      </c>
      <c r="E205" s="13">
        <f t="shared" si="54"/>
        <v>33.561663381289591</v>
      </c>
      <c r="F205" s="60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s="8" customFormat="1" ht="63" customHeight="1">
      <c r="A206" s="18">
        <v>199</v>
      </c>
      <c r="B206" s="19" t="s">
        <v>77</v>
      </c>
      <c r="C206" s="13">
        <f t="shared" ref="C206" si="76">SUM(C207:C211)-C209</f>
        <v>5863.1</v>
      </c>
      <c r="D206" s="13">
        <f t="shared" ref="D206" si="77">SUM(D207:D211)-D209</f>
        <v>1500</v>
      </c>
      <c r="E206" s="13">
        <f t="shared" si="54"/>
        <v>25.58373556650918</v>
      </c>
      <c r="F206" s="58" t="s">
        <v>145</v>
      </c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s="5" customFormat="1" ht="15.75">
      <c r="A207" s="18">
        <v>200</v>
      </c>
      <c r="B207" s="19" t="s">
        <v>8</v>
      </c>
      <c r="C207" s="15">
        <v>0</v>
      </c>
      <c r="D207" s="15">
        <v>0</v>
      </c>
      <c r="E207" s="13">
        <f t="shared" ref="E207:E270" si="78">IF(C207=0,0,D207/C207*100)</f>
        <v>0</v>
      </c>
      <c r="F207" s="59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s="5" customFormat="1" ht="15.75">
      <c r="A208" s="18">
        <v>201</v>
      </c>
      <c r="B208" s="19" t="s">
        <v>1</v>
      </c>
      <c r="C208" s="15">
        <v>0</v>
      </c>
      <c r="D208" s="15">
        <v>0</v>
      </c>
      <c r="E208" s="13">
        <f t="shared" si="78"/>
        <v>0</v>
      </c>
      <c r="F208" s="59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s="5" customFormat="1" ht="15.75">
      <c r="A209" s="18">
        <v>202</v>
      </c>
      <c r="B209" s="19" t="s">
        <v>7</v>
      </c>
      <c r="C209" s="15">
        <v>0</v>
      </c>
      <c r="D209" s="15">
        <v>0</v>
      </c>
      <c r="E209" s="13">
        <f t="shared" si="78"/>
        <v>0</v>
      </c>
      <c r="F209" s="59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s="5" customFormat="1" ht="15.75">
      <c r="A210" s="18">
        <v>203</v>
      </c>
      <c r="B210" s="19" t="s">
        <v>5</v>
      </c>
      <c r="C210" s="15">
        <v>0</v>
      </c>
      <c r="D210" s="15">
        <v>0</v>
      </c>
      <c r="E210" s="13">
        <f t="shared" si="78"/>
        <v>0</v>
      </c>
      <c r="F210" s="59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s="5" customFormat="1" ht="15.75">
      <c r="A211" s="18">
        <v>204</v>
      </c>
      <c r="B211" s="19" t="s">
        <v>3</v>
      </c>
      <c r="C211" s="20">
        <v>5863.1</v>
      </c>
      <c r="D211" s="20">
        <v>1500</v>
      </c>
      <c r="E211" s="13">
        <f t="shared" si="78"/>
        <v>25.58373556650918</v>
      </c>
      <c r="F211" s="60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s="8" customFormat="1" ht="94.5">
      <c r="A212" s="18">
        <v>205</v>
      </c>
      <c r="B212" s="19" t="s">
        <v>111</v>
      </c>
      <c r="C212" s="13">
        <f t="shared" ref="C212" si="79">SUM(C213:C217)-C215</f>
        <v>1404</v>
      </c>
      <c r="D212" s="13">
        <f t="shared" ref="D212" si="80">SUM(D213:D217)-D215</f>
        <v>0</v>
      </c>
      <c r="E212" s="13">
        <f t="shared" si="78"/>
        <v>0</v>
      </c>
      <c r="F212" s="58" t="s">
        <v>142</v>
      </c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s="5" customFormat="1" ht="15.75">
      <c r="A213" s="18">
        <v>206</v>
      </c>
      <c r="B213" s="19" t="s">
        <v>8</v>
      </c>
      <c r="C213" s="15">
        <v>0</v>
      </c>
      <c r="D213" s="15">
        <v>0</v>
      </c>
      <c r="E213" s="13">
        <f t="shared" si="78"/>
        <v>0</v>
      </c>
      <c r="F213" s="59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s="5" customFormat="1" ht="15.75">
      <c r="A214" s="18">
        <v>207</v>
      </c>
      <c r="B214" s="19" t="s">
        <v>1</v>
      </c>
      <c r="C214" s="15">
        <v>0</v>
      </c>
      <c r="D214" s="15">
        <v>0</v>
      </c>
      <c r="E214" s="13">
        <f t="shared" si="78"/>
        <v>0</v>
      </c>
      <c r="F214" s="59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s="5" customFormat="1" ht="15.75">
      <c r="A215" s="18">
        <v>208</v>
      </c>
      <c r="B215" s="19" t="s">
        <v>7</v>
      </c>
      <c r="C215" s="15">
        <v>0</v>
      </c>
      <c r="D215" s="15">
        <v>0</v>
      </c>
      <c r="E215" s="13">
        <f t="shared" si="78"/>
        <v>0</v>
      </c>
      <c r="F215" s="59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s="5" customFormat="1" ht="15.75">
      <c r="A216" s="18">
        <v>209</v>
      </c>
      <c r="B216" s="19" t="s">
        <v>5</v>
      </c>
      <c r="C216" s="15">
        <v>0</v>
      </c>
      <c r="D216" s="15">
        <v>0</v>
      </c>
      <c r="E216" s="13">
        <f t="shared" si="78"/>
        <v>0</v>
      </c>
      <c r="F216" s="59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s="5" customFormat="1" ht="15.75">
      <c r="A217" s="18">
        <v>210</v>
      </c>
      <c r="B217" s="19" t="s">
        <v>3</v>
      </c>
      <c r="C217" s="20">
        <v>1404</v>
      </c>
      <c r="D217" s="20">
        <v>0</v>
      </c>
      <c r="E217" s="13">
        <f t="shared" si="78"/>
        <v>0</v>
      </c>
      <c r="F217" s="60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s="8" customFormat="1" ht="75" customHeight="1">
      <c r="A218" s="18">
        <v>211</v>
      </c>
      <c r="B218" s="19" t="s">
        <v>110</v>
      </c>
      <c r="C218" s="13">
        <f t="shared" ref="C218" si="81">SUM(C219:C223)-C221</f>
        <v>2901.5</v>
      </c>
      <c r="D218" s="13">
        <f t="shared" ref="D218" si="82">SUM(D219:D223)-D221</f>
        <v>0</v>
      </c>
      <c r="E218" s="13">
        <f t="shared" si="78"/>
        <v>0</v>
      </c>
      <c r="F218" s="58" t="s">
        <v>142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s="5" customFormat="1" ht="15.75">
      <c r="A219" s="18">
        <v>212</v>
      </c>
      <c r="B219" s="19" t="s">
        <v>8</v>
      </c>
      <c r="C219" s="15">
        <v>0</v>
      </c>
      <c r="D219" s="15">
        <v>0</v>
      </c>
      <c r="E219" s="13">
        <f t="shared" si="78"/>
        <v>0</v>
      </c>
      <c r="F219" s="59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s="5" customFormat="1" ht="15.75">
      <c r="A220" s="18">
        <v>213</v>
      </c>
      <c r="B220" s="19" t="s">
        <v>1</v>
      </c>
      <c r="C220" s="15">
        <v>0</v>
      </c>
      <c r="D220" s="15">
        <v>0</v>
      </c>
      <c r="E220" s="13">
        <f t="shared" si="78"/>
        <v>0</v>
      </c>
      <c r="F220" s="59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s="5" customFormat="1" ht="15.75">
      <c r="A221" s="18">
        <v>214</v>
      </c>
      <c r="B221" s="19" t="s">
        <v>7</v>
      </c>
      <c r="C221" s="15">
        <v>0</v>
      </c>
      <c r="D221" s="15">
        <v>0</v>
      </c>
      <c r="E221" s="13">
        <f t="shared" si="78"/>
        <v>0</v>
      </c>
      <c r="F221" s="59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s="5" customFormat="1" ht="15.75">
      <c r="A222" s="18">
        <v>215</v>
      </c>
      <c r="B222" s="19" t="s">
        <v>5</v>
      </c>
      <c r="C222" s="15">
        <v>0</v>
      </c>
      <c r="D222" s="15">
        <v>0</v>
      </c>
      <c r="E222" s="13">
        <f t="shared" si="78"/>
        <v>0</v>
      </c>
      <c r="F222" s="59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s="5" customFormat="1" ht="15.75">
      <c r="A223" s="18">
        <v>216</v>
      </c>
      <c r="B223" s="19" t="s">
        <v>3</v>
      </c>
      <c r="C223" s="15">
        <v>2901.5</v>
      </c>
      <c r="D223" s="20">
        <v>0</v>
      </c>
      <c r="E223" s="13">
        <f t="shared" si="78"/>
        <v>0</v>
      </c>
      <c r="F223" s="60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s="8" customFormat="1" ht="121.5" customHeight="1">
      <c r="A224" s="18">
        <v>217</v>
      </c>
      <c r="B224" s="19" t="s">
        <v>112</v>
      </c>
      <c r="C224" s="13">
        <f t="shared" ref="C224" si="83">SUM(C225:C229)-C227</f>
        <v>9220.1</v>
      </c>
      <c r="D224" s="13">
        <f t="shared" ref="D224" si="84">SUM(D225:D229)-D227</f>
        <v>0</v>
      </c>
      <c r="E224" s="13">
        <f t="shared" si="78"/>
        <v>0</v>
      </c>
      <c r="F224" s="58" t="s">
        <v>142</v>
      </c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s="5" customFormat="1" ht="15.75">
      <c r="A225" s="18">
        <v>218</v>
      </c>
      <c r="B225" s="19" t="s">
        <v>8</v>
      </c>
      <c r="C225" s="15">
        <v>0</v>
      </c>
      <c r="D225" s="15">
        <v>0</v>
      </c>
      <c r="E225" s="13">
        <f t="shared" si="78"/>
        <v>0</v>
      </c>
      <c r="F225" s="59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s="5" customFormat="1" ht="15.75">
      <c r="A226" s="18">
        <v>219</v>
      </c>
      <c r="B226" s="19" t="s">
        <v>1</v>
      </c>
      <c r="C226" s="15">
        <v>0</v>
      </c>
      <c r="D226" s="15">
        <v>0</v>
      </c>
      <c r="E226" s="13">
        <f t="shared" si="78"/>
        <v>0</v>
      </c>
      <c r="F226" s="59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s="5" customFormat="1" ht="15.75">
      <c r="A227" s="18">
        <v>220</v>
      </c>
      <c r="B227" s="19" t="s">
        <v>7</v>
      </c>
      <c r="C227" s="15">
        <v>0</v>
      </c>
      <c r="D227" s="15">
        <v>0</v>
      </c>
      <c r="E227" s="13">
        <f t="shared" si="78"/>
        <v>0</v>
      </c>
      <c r="F227" s="59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s="5" customFormat="1" ht="15.75">
      <c r="A228" s="18">
        <v>221</v>
      </c>
      <c r="B228" s="19" t="s">
        <v>5</v>
      </c>
      <c r="C228" s="15">
        <v>0</v>
      </c>
      <c r="D228" s="15">
        <v>0</v>
      </c>
      <c r="E228" s="13">
        <f t="shared" si="78"/>
        <v>0</v>
      </c>
      <c r="F228" s="59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s="5" customFormat="1" ht="15.75">
      <c r="A229" s="18">
        <v>222</v>
      </c>
      <c r="B229" s="19" t="s">
        <v>3</v>
      </c>
      <c r="C229" s="15">
        <v>9220.1</v>
      </c>
      <c r="D229" s="20">
        <v>0</v>
      </c>
      <c r="E229" s="13">
        <f t="shared" si="78"/>
        <v>0</v>
      </c>
      <c r="F229" s="60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s="8" customFormat="1" ht="75" customHeight="1">
      <c r="A230" s="18">
        <v>223</v>
      </c>
      <c r="B230" s="19" t="s">
        <v>113</v>
      </c>
      <c r="C230" s="13">
        <f t="shared" ref="C230" si="85">SUM(C231:C235)-C233</f>
        <v>1000</v>
      </c>
      <c r="D230" s="13">
        <f t="shared" ref="D230" si="86">SUM(D231:D235)-D233</f>
        <v>0</v>
      </c>
      <c r="E230" s="13">
        <f t="shared" si="78"/>
        <v>0</v>
      </c>
      <c r="F230" s="58" t="s">
        <v>142</v>
      </c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s="5" customFormat="1" ht="15.75">
      <c r="A231" s="18">
        <v>224</v>
      </c>
      <c r="B231" s="19" t="s">
        <v>8</v>
      </c>
      <c r="C231" s="13">
        <v>0</v>
      </c>
      <c r="D231" s="13">
        <v>0</v>
      </c>
      <c r="E231" s="13">
        <f t="shared" si="78"/>
        <v>0</v>
      </c>
      <c r="F231" s="59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s="5" customFormat="1" ht="15.75">
      <c r="A232" s="18">
        <v>225</v>
      </c>
      <c r="B232" s="19" t="s">
        <v>1</v>
      </c>
      <c r="C232" s="20">
        <v>0</v>
      </c>
      <c r="D232" s="13">
        <v>0</v>
      </c>
      <c r="E232" s="13">
        <f t="shared" si="78"/>
        <v>0</v>
      </c>
      <c r="F232" s="59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s="5" customFormat="1" ht="15.75">
      <c r="A233" s="18">
        <v>226</v>
      </c>
      <c r="B233" s="19" t="s">
        <v>7</v>
      </c>
      <c r="C233" s="20">
        <v>0</v>
      </c>
      <c r="D233" s="20">
        <v>0</v>
      </c>
      <c r="E233" s="13">
        <f t="shared" si="78"/>
        <v>0</v>
      </c>
      <c r="F233" s="59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s="5" customFormat="1" ht="15.75">
      <c r="A234" s="18">
        <v>227</v>
      </c>
      <c r="B234" s="19" t="s">
        <v>5</v>
      </c>
      <c r="C234" s="20">
        <v>0</v>
      </c>
      <c r="D234" s="20">
        <v>0</v>
      </c>
      <c r="E234" s="13">
        <f t="shared" si="78"/>
        <v>0</v>
      </c>
      <c r="F234" s="59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s="5" customFormat="1" ht="15.75">
      <c r="A235" s="18">
        <v>228</v>
      </c>
      <c r="B235" s="19" t="s">
        <v>3</v>
      </c>
      <c r="C235" s="20">
        <v>1000</v>
      </c>
      <c r="D235" s="20">
        <v>0</v>
      </c>
      <c r="E235" s="13">
        <f t="shared" si="78"/>
        <v>0</v>
      </c>
      <c r="F235" s="60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s="10" customFormat="1" ht="60" customHeight="1">
      <c r="A236" s="18">
        <v>229</v>
      </c>
      <c r="B236" s="19" t="s">
        <v>114</v>
      </c>
      <c r="C236" s="13">
        <f t="shared" ref="C236" si="87">SUM(C237:C241)-C239</f>
        <v>1000</v>
      </c>
      <c r="D236" s="13">
        <f t="shared" ref="D236" si="88">SUM(D237:D241)-D239</f>
        <v>0</v>
      </c>
      <c r="E236" s="13">
        <f t="shared" si="78"/>
        <v>0</v>
      </c>
      <c r="F236" s="58" t="s">
        <v>142</v>
      </c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s="11" customFormat="1" ht="15.75">
      <c r="A237" s="18">
        <v>230</v>
      </c>
      <c r="B237" s="19" t="s">
        <v>8</v>
      </c>
      <c r="C237" s="13">
        <v>0</v>
      </c>
      <c r="D237" s="13">
        <v>0</v>
      </c>
      <c r="E237" s="13">
        <f t="shared" si="78"/>
        <v>0</v>
      </c>
      <c r="F237" s="59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s="11" customFormat="1" ht="15.75">
      <c r="A238" s="18">
        <v>231</v>
      </c>
      <c r="B238" s="19" t="s">
        <v>1</v>
      </c>
      <c r="C238" s="13">
        <v>0</v>
      </c>
      <c r="D238" s="13">
        <v>0</v>
      </c>
      <c r="E238" s="13">
        <f t="shared" si="78"/>
        <v>0</v>
      </c>
      <c r="F238" s="59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s="11" customFormat="1" ht="15.75">
      <c r="A239" s="18">
        <v>232</v>
      </c>
      <c r="B239" s="19" t="s">
        <v>7</v>
      </c>
      <c r="C239" s="20">
        <v>0</v>
      </c>
      <c r="D239" s="20">
        <v>0</v>
      </c>
      <c r="E239" s="13">
        <f t="shared" si="78"/>
        <v>0</v>
      </c>
      <c r="F239" s="59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s="11" customFormat="1" ht="15.75">
      <c r="A240" s="18">
        <v>233</v>
      </c>
      <c r="B240" s="19" t="s">
        <v>5</v>
      </c>
      <c r="C240" s="20">
        <v>0</v>
      </c>
      <c r="D240" s="20">
        <v>0</v>
      </c>
      <c r="E240" s="13">
        <f t="shared" si="78"/>
        <v>0</v>
      </c>
      <c r="F240" s="59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s="11" customFormat="1" ht="15.75">
      <c r="A241" s="18">
        <v>234</v>
      </c>
      <c r="B241" s="19" t="s">
        <v>3</v>
      </c>
      <c r="C241" s="20">
        <v>1000</v>
      </c>
      <c r="D241" s="20">
        <v>0</v>
      </c>
      <c r="E241" s="13">
        <f t="shared" si="78"/>
        <v>0</v>
      </c>
      <c r="F241" s="60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s="10" customFormat="1" ht="75.75" customHeight="1">
      <c r="A242" s="18">
        <v>235</v>
      </c>
      <c r="B242" s="19" t="s">
        <v>116</v>
      </c>
      <c r="C242" s="13">
        <f t="shared" ref="C242" si="89">SUM(C243:C247)-C245</f>
        <v>200</v>
      </c>
      <c r="D242" s="13">
        <f t="shared" ref="D242" si="90">SUM(D243:D247)-D245</f>
        <v>0</v>
      </c>
      <c r="E242" s="13">
        <f t="shared" si="78"/>
        <v>0</v>
      </c>
      <c r="F242" s="58" t="s">
        <v>142</v>
      </c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s="11" customFormat="1" ht="15.75">
      <c r="A243" s="18">
        <v>236</v>
      </c>
      <c r="B243" s="19" t="s">
        <v>8</v>
      </c>
      <c r="C243" s="13">
        <v>0</v>
      </c>
      <c r="D243" s="13">
        <v>0</v>
      </c>
      <c r="E243" s="13">
        <f t="shared" si="78"/>
        <v>0</v>
      </c>
      <c r="F243" s="59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s="11" customFormat="1" ht="15.75">
      <c r="A244" s="18">
        <v>237</v>
      </c>
      <c r="B244" s="19" t="s">
        <v>1</v>
      </c>
      <c r="C244" s="13">
        <v>0</v>
      </c>
      <c r="D244" s="13">
        <v>0</v>
      </c>
      <c r="E244" s="13">
        <f t="shared" si="78"/>
        <v>0</v>
      </c>
      <c r="F244" s="59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s="11" customFormat="1" ht="15.75">
      <c r="A245" s="18">
        <v>238</v>
      </c>
      <c r="B245" s="19" t="s">
        <v>7</v>
      </c>
      <c r="C245" s="20">
        <v>0</v>
      </c>
      <c r="D245" s="20">
        <v>0</v>
      </c>
      <c r="E245" s="13">
        <f t="shared" si="78"/>
        <v>0</v>
      </c>
      <c r="F245" s="59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s="11" customFormat="1" ht="15.75">
      <c r="A246" s="18">
        <v>239</v>
      </c>
      <c r="B246" s="19" t="s">
        <v>5</v>
      </c>
      <c r="C246" s="20">
        <v>0</v>
      </c>
      <c r="D246" s="20">
        <v>0</v>
      </c>
      <c r="E246" s="13">
        <f t="shared" si="78"/>
        <v>0</v>
      </c>
      <c r="F246" s="59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s="11" customFormat="1" ht="15.75">
      <c r="A247" s="18">
        <v>240</v>
      </c>
      <c r="B247" s="19" t="s">
        <v>3</v>
      </c>
      <c r="C247" s="20">
        <v>200</v>
      </c>
      <c r="D247" s="14">
        <v>0</v>
      </c>
      <c r="E247" s="13">
        <f t="shared" si="78"/>
        <v>0</v>
      </c>
      <c r="F247" s="60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s="8" customFormat="1" ht="60" customHeight="1">
      <c r="A248" s="18">
        <v>241</v>
      </c>
      <c r="B248" s="19" t="s">
        <v>115</v>
      </c>
      <c r="C248" s="13">
        <f t="shared" ref="C248" si="91">SUM(C249:C253)-C251</f>
        <v>7443.7</v>
      </c>
      <c r="D248" s="13">
        <f t="shared" ref="D248" si="92">SUM(D249:D253)-D251</f>
        <v>3261.5</v>
      </c>
      <c r="E248" s="13">
        <f t="shared" si="78"/>
        <v>43.815575587409491</v>
      </c>
      <c r="F248" s="58" t="s">
        <v>58</v>
      </c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s="5" customFormat="1" ht="15.75">
      <c r="A249" s="18">
        <v>242</v>
      </c>
      <c r="B249" s="19" t="s">
        <v>8</v>
      </c>
      <c r="C249" s="13">
        <v>0</v>
      </c>
      <c r="D249" s="13">
        <v>0</v>
      </c>
      <c r="E249" s="13">
        <f t="shared" si="78"/>
        <v>0</v>
      </c>
      <c r="F249" s="59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s="5" customFormat="1" ht="15.75">
      <c r="A250" s="18">
        <v>243</v>
      </c>
      <c r="B250" s="19" t="s">
        <v>1</v>
      </c>
      <c r="C250" s="14">
        <v>0</v>
      </c>
      <c r="D250" s="13">
        <v>0</v>
      </c>
      <c r="E250" s="13">
        <f t="shared" si="78"/>
        <v>0</v>
      </c>
      <c r="F250" s="59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s="5" customFormat="1" ht="15.75">
      <c r="A251" s="18">
        <v>244</v>
      </c>
      <c r="B251" s="19" t="s">
        <v>7</v>
      </c>
      <c r="C251" s="14">
        <f t="shared" ref="C251" si="93">C250</f>
        <v>0</v>
      </c>
      <c r="D251" s="14">
        <v>0</v>
      </c>
      <c r="E251" s="13">
        <f t="shared" si="78"/>
        <v>0</v>
      </c>
      <c r="F251" s="59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s="5" customFormat="1" ht="15.75">
      <c r="A252" s="18">
        <v>245</v>
      </c>
      <c r="B252" s="19" t="s">
        <v>5</v>
      </c>
      <c r="C252" s="14">
        <v>7443.7</v>
      </c>
      <c r="D252" s="15">
        <v>3261.5</v>
      </c>
      <c r="E252" s="13">
        <f t="shared" si="78"/>
        <v>43.815575587409491</v>
      </c>
      <c r="F252" s="59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s="5" customFormat="1" ht="15.75">
      <c r="A253" s="18">
        <v>246</v>
      </c>
      <c r="B253" s="19" t="s">
        <v>3</v>
      </c>
      <c r="C253" s="14">
        <v>0</v>
      </c>
      <c r="D253" s="14">
        <v>0</v>
      </c>
      <c r="E253" s="13">
        <f t="shared" si="78"/>
        <v>0</v>
      </c>
      <c r="F253" s="60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s="10" customFormat="1" ht="94.5">
      <c r="A254" s="18">
        <v>247</v>
      </c>
      <c r="B254" s="27" t="s">
        <v>117</v>
      </c>
      <c r="C254" s="13">
        <f t="shared" ref="C254" si="94">SUM(C255:C259)-C257</f>
        <v>200</v>
      </c>
      <c r="D254" s="13">
        <f t="shared" ref="D254" si="95">SUM(D255:D259)-D257</f>
        <v>0</v>
      </c>
      <c r="E254" s="13">
        <f t="shared" si="78"/>
        <v>0</v>
      </c>
      <c r="F254" s="58" t="s">
        <v>142</v>
      </c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s="11" customFormat="1" ht="15.75">
      <c r="A255" s="18">
        <v>248</v>
      </c>
      <c r="B255" s="19" t="s">
        <v>8</v>
      </c>
      <c r="C255" s="28">
        <v>0</v>
      </c>
      <c r="D255" s="16">
        <v>0</v>
      </c>
      <c r="E255" s="13">
        <f t="shared" si="78"/>
        <v>0</v>
      </c>
      <c r="F255" s="59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s="11" customFormat="1" ht="15.75">
      <c r="A256" s="18">
        <v>249</v>
      </c>
      <c r="B256" s="19" t="s">
        <v>1</v>
      </c>
      <c r="C256" s="28">
        <v>0</v>
      </c>
      <c r="D256" s="16">
        <v>0</v>
      </c>
      <c r="E256" s="13">
        <f t="shared" si="78"/>
        <v>0</v>
      </c>
      <c r="F256" s="59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s="11" customFormat="1" ht="15.75">
      <c r="A257" s="18">
        <v>250</v>
      </c>
      <c r="B257" s="19" t="s">
        <v>7</v>
      </c>
      <c r="C257" s="28">
        <v>0</v>
      </c>
      <c r="D257" s="16">
        <v>0</v>
      </c>
      <c r="E257" s="13">
        <f t="shared" si="78"/>
        <v>0</v>
      </c>
      <c r="F257" s="59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s="11" customFormat="1" ht="15.75">
      <c r="A258" s="18">
        <v>251</v>
      </c>
      <c r="B258" s="19" t="s">
        <v>5</v>
      </c>
      <c r="C258" s="28">
        <v>200</v>
      </c>
      <c r="D258" s="16">
        <v>0</v>
      </c>
      <c r="E258" s="13">
        <f t="shared" si="78"/>
        <v>0</v>
      </c>
      <c r="F258" s="59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s="11" customFormat="1" ht="15.75">
      <c r="A259" s="18">
        <v>252</v>
      </c>
      <c r="B259" s="19" t="s">
        <v>3</v>
      </c>
      <c r="C259" s="20">
        <v>0</v>
      </c>
      <c r="D259" s="20">
        <v>0</v>
      </c>
      <c r="E259" s="13">
        <f t="shared" si="78"/>
        <v>0</v>
      </c>
      <c r="F259" s="60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s="8" customFormat="1" ht="47.25">
      <c r="A260" s="18">
        <v>253</v>
      </c>
      <c r="B260" s="27" t="s">
        <v>78</v>
      </c>
      <c r="C260" s="13">
        <f t="shared" ref="C260" si="96">SUM(C261:C265)-C263</f>
        <v>3687</v>
      </c>
      <c r="D260" s="13">
        <f t="shared" ref="D260" si="97">SUM(D261:D265)-D263</f>
        <v>190.1</v>
      </c>
      <c r="E260" s="13">
        <f t="shared" si="78"/>
        <v>5.155953349606726</v>
      </c>
      <c r="F260" s="58" t="s">
        <v>42</v>
      </c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s="5" customFormat="1" ht="15.75">
      <c r="A261" s="18">
        <v>254</v>
      </c>
      <c r="B261" s="19" t="s">
        <v>8</v>
      </c>
      <c r="C261" s="14">
        <v>0</v>
      </c>
      <c r="D261" s="14">
        <v>0</v>
      </c>
      <c r="E261" s="13">
        <f t="shared" si="78"/>
        <v>0</v>
      </c>
      <c r="F261" s="59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s="5" customFormat="1" ht="15.75">
      <c r="A262" s="18">
        <v>255</v>
      </c>
      <c r="B262" s="19" t="s">
        <v>1</v>
      </c>
      <c r="C262" s="14">
        <v>0</v>
      </c>
      <c r="D262" s="14">
        <v>0</v>
      </c>
      <c r="E262" s="13">
        <f t="shared" si="78"/>
        <v>0</v>
      </c>
      <c r="F262" s="59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s="5" customFormat="1" ht="15.75">
      <c r="A263" s="18">
        <v>256</v>
      </c>
      <c r="B263" s="19" t="s">
        <v>7</v>
      </c>
      <c r="C263" s="14">
        <v>0</v>
      </c>
      <c r="D263" s="14">
        <v>0</v>
      </c>
      <c r="E263" s="13">
        <f t="shared" si="78"/>
        <v>0</v>
      </c>
      <c r="F263" s="59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s="5" customFormat="1" ht="15.75">
      <c r="A264" s="18">
        <v>257</v>
      </c>
      <c r="B264" s="19" t="s">
        <v>5</v>
      </c>
      <c r="C264" s="14">
        <v>0</v>
      </c>
      <c r="D264" s="14">
        <v>0</v>
      </c>
      <c r="E264" s="13">
        <f t="shared" si="78"/>
        <v>0</v>
      </c>
      <c r="F264" s="59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s="5" customFormat="1" ht="15.75">
      <c r="A265" s="18">
        <v>258</v>
      </c>
      <c r="B265" s="19" t="s">
        <v>3</v>
      </c>
      <c r="C265" s="20">
        <v>3687</v>
      </c>
      <c r="D265" s="20">
        <v>190.1</v>
      </c>
      <c r="E265" s="13">
        <f t="shared" si="78"/>
        <v>5.155953349606726</v>
      </c>
      <c r="F265" s="60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s="10" customFormat="1" ht="45.75" customHeight="1">
      <c r="A266" s="18">
        <v>259</v>
      </c>
      <c r="B266" s="27" t="s">
        <v>79</v>
      </c>
      <c r="C266" s="13">
        <f t="shared" ref="C266" si="98">SUM(C267:C271)-C269</f>
        <v>4175</v>
      </c>
      <c r="D266" s="13">
        <f t="shared" ref="D266" si="99">SUM(D267:D271)-D269</f>
        <v>190.1</v>
      </c>
      <c r="E266" s="13">
        <f t="shared" si="78"/>
        <v>4.5532934131736527</v>
      </c>
      <c r="F266" s="58" t="s">
        <v>42</v>
      </c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s="11" customFormat="1" ht="15.75">
      <c r="A267" s="18">
        <v>260</v>
      </c>
      <c r="B267" s="19" t="s">
        <v>8</v>
      </c>
      <c r="C267" s="14">
        <v>0</v>
      </c>
      <c r="D267" s="14">
        <v>0</v>
      </c>
      <c r="E267" s="13">
        <f t="shared" si="78"/>
        <v>0</v>
      </c>
      <c r="F267" s="59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s="5" customFormat="1" ht="15.75">
      <c r="A268" s="18">
        <v>261</v>
      </c>
      <c r="B268" s="19" t="s">
        <v>1</v>
      </c>
      <c r="C268" s="14">
        <v>0</v>
      </c>
      <c r="D268" s="14">
        <v>0</v>
      </c>
      <c r="E268" s="13">
        <f t="shared" si="78"/>
        <v>0</v>
      </c>
      <c r="F268" s="59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s="5" customFormat="1" ht="15.75">
      <c r="A269" s="18">
        <v>262</v>
      </c>
      <c r="B269" s="19" t="s">
        <v>7</v>
      </c>
      <c r="C269" s="14">
        <v>0</v>
      </c>
      <c r="D269" s="14">
        <v>0</v>
      </c>
      <c r="E269" s="13">
        <f t="shared" si="78"/>
        <v>0</v>
      </c>
      <c r="F269" s="59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s="5" customFormat="1" ht="15.75">
      <c r="A270" s="18">
        <v>263</v>
      </c>
      <c r="B270" s="19" t="s">
        <v>5</v>
      </c>
      <c r="C270" s="14">
        <v>0</v>
      </c>
      <c r="D270" s="14">
        <v>0</v>
      </c>
      <c r="E270" s="13">
        <f t="shared" si="78"/>
        <v>0</v>
      </c>
      <c r="F270" s="59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s="5" customFormat="1" ht="15.75">
      <c r="A271" s="18">
        <v>264</v>
      </c>
      <c r="B271" s="19" t="s">
        <v>3</v>
      </c>
      <c r="C271" s="20">
        <v>4175</v>
      </c>
      <c r="D271" s="20">
        <v>190.1</v>
      </c>
      <c r="E271" s="13">
        <f t="shared" ref="E271:E334" si="100">IF(C271=0,0,D271/C271*100)</f>
        <v>4.5532934131736527</v>
      </c>
      <c r="F271" s="60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s="8" customFormat="1" ht="44.25" customHeight="1">
      <c r="A272" s="18">
        <v>265</v>
      </c>
      <c r="B272" s="27" t="s">
        <v>80</v>
      </c>
      <c r="C272" s="13">
        <f t="shared" ref="C272" si="101">SUM(C273:C277)-C275</f>
        <v>3753.1</v>
      </c>
      <c r="D272" s="13">
        <f t="shared" ref="D272" si="102">SUM(D273:D277)-D275</f>
        <v>190.1</v>
      </c>
      <c r="E272" s="13">
        <f t="shared" si="100"/>
        <v>5.0651461458527614</v>
      </c>
      <c r="F272" s="58" t="s">
        <v>42</v>
      </c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s="5" customFormat="1" ht="15.75">
      <c r="A273" s="18">
        <v>266</v>
      </c>
      <c r="B273" s="19" t="s">
        <v>8</v>
      </c>
      <c r="C273" s="14">
        <v>0</v>
      </c>
      <c r="D273" s="14">
        <v>0</v>
      </c>
      <c r="E273" s="13">
        <f t="shared" si="100"/>
        <v>0</v>
      </c>
      <c r="F273" s="59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s="5" customFormat="1" ht="15.75">
      <c r="A274" s="18">
        <v>267</v>
      </c>
      <c r="B274" s="19" t="s">
        <v>1</v>
      </c>
      <c r="C274" s="14">
        <v>0</v>
      </c>
      <c r="D274" s="14">
        <v>0</v>
      </c>
      <c r="E274" s="13">
        <f t="shared" si="100"/>
        <v>0</v>
      </c>
      <c r="F274" s="59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s="5" customFormat="1" ht="15.75">
      <c r="A275" s="18">
        <v>268</v>
      </c>
      <c r="B275" s="19" t="s">
        <v>7</v>
      </c>
      <c r="C275" s="14">
        <v>0</v>
      </c>
      <c r="D275" s="14">
        <v>0</v>
      </c>
      <c r="E275" s="13">
        <f t="shared" si="100"/>
        <v>0</v>
      </c>
      <c r="F275" s="59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s="5" customFormat="1" ht="15.75">
      <c r="A276" s="18">
        <v>269</v>
      </c>
      <c r="B276" s="19" t="s">
        <v>5</v>
      </c>
      <c r="C276" s="14">
        <v>0</v>
      </c>
      <c r="D276" s="14">
        <v>0</v>
      </c>
      <c r="E276" s="13">
        <f t="shared" si="100"/>
        <v>0</v>
      </c>
      <c r="F276" s="59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s="5" customFormat="1" ht="15.75">
      <c r="A277" s="18">
        <v>270</v>
      </c>
      <c r="B277" s="19" t="s">
        <v>3</v>
      </c>
      <c r="C277" s="20">
        <v>3753.1</v>
      </c>
      <c r="D277" s="20">
        <v>190.1</v>
      </c>
      <c r="E277" s="13">
        <f t="shared" si="100"/>
        <v>5.0651461458527614</v>
      </c>
      <c r="F277" s="60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s="8" customFormat="1" ht="45.75" customHeight="1">
      <c r="A278" s="18">
        <v>271</v>
      </c>
      <c r="B278" s="27" t="s">
        <v>81</v>
      </c>
      <c r="C278" s="13">
        <f t="shared" ref="C278" si="103">SUM(C279:C283)-C281</f>
        <v>4923.8</v>
      </c>
      <c r="D278" s="13">
        <f t="shared" ref="D278" si="104">SUM(D279:D283)-D281</f>
        <v>190.1</v>
      </c>
      <c r="E278" s="13">
        <f t="shared" si="100"/>
        <v>3.8608391892440794</v>
      </c>
      <c r="F278" s="58" t="s">
        <v>42</v>
      </c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s="5" customFormat="1" ht="15.75">
      <c r="A279" s="18">
        <v>272</v>
      </c>
      <c r="B279" s="19" t="s">
        <v>8</v>
      </c>
      <c r="C279" s="14">
        <v>0</v>
      </c>
      <c r="D279" s="14">
        <v>0</v>
      </c>
      <c r="E279" s="13">
        <f t="shared" si="100"/>
        <v>0</v>
      </c>
      <c r="F279" s="59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s="5" customFormat="1" ht="15.75">
      <c r="A280" s="18">
        <v>273</v>
      </c>
      <c r="B280" s="19" t="s">
        <v>1</v>
      </c>
      <c r="C280" s="14">
        <v>0</v>
      </c>
      <c r="D280" s="14">
        <v>0</v>
      </c>
      <c r="E280" s="13">
        <f t="shared" si="100"/>
        <v>0</v>
      </c>
      <c r="F280" s="59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s="5" customFormat="1" ht="15.75">
      <c r="A281" s="18">
        <v>274</v>
      </c>
      <c r="B281" s="19" t="s">
        <v>7</v>
      </c>
      <c r="C281" s="14">
        <v>0</v>
      </c>
      <c r="D281" s="14">
        <v>0</v>
      </c>
      <c r="E281" s="13">
        <f t="shared" si="100"/>
        <v>0</v>
      </c>
      <c r="F281" s="59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s="5" customFormat="1" ht="15.75">
      <c r="A282" s="18">
        <v>275</v>
      </c>
      <c r="B282" s="19" t="s">
        <v>5</v>
      </c>
      <c r="C282" s="14">
        <v>0</v>
      </c>
      <c r="D282" s="14">
        <v>0</v>
      </c>
      <c r="E282" s="13">
        <f t="shared" si="100"/>
        <v>0</v>
      </c>
      <c r="F282" s="59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s="5" customFormat="1" ht="15.75">
      <c r="A283" s="18">
        <v>276</v>
      </c>
      <c r="B283" s="19" t="s">
        <v>3</v>
      </c>
      <c r="C283" s="20">
        <v>4923.8</v>
      </c>
      <c r="D283" s="20">
        <v>190.1</v>
      </c>
      <c r="E283" s="13">
        <f t="shared" si="100"/>
        <v>3.8608391892440794</v>
      </c>
      <c r="F283" s="60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s="5" customFormat="1" ht="59.25" customHeight="1">
      <c r="A284" s="18">
        <v>277</v>
      </c>
      <c r="B284" s="19" t="s">
        <v>118</v>
      </c>
      <c r="C284" s="13">
        <f t="shared" ref="C284" si="105">SUM(C285:C289)-C287</f>
        <v>2396</v>
      </c>
      <c r="D284" s="13">
        <f t="shared" ref="D284" si="106">SUM(D285:D289)-D287</f>
        <v>2439.5</v>
      </c>
      <c r="E284" s="13">
        <f t="shared" si="100"/>
        <v>101.81552587646077</v>
      </c>
      <c r="F284" s="58" t="s">
        <v>170</v>
      </c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s="5" customFormat="1" ht="15.75">
      <c r="A285" s="18">
        <v>278</v>
      </c>
      <c r="B285" s="19" t="s">
        <v>8</v>
      </c>
      <c r="C285" s="13">
        <v>0</v>
      </c>
      <c r="D285" s="13">
        <v>0</v>
      </c>
      <c r="E285" s="13">
        <f t="shared" si="100"/>
        <v>0</v>
      </c>
      <c r="F285" s="59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s="5" customFormat="1" ht="15.75">
      <c r="A286" s="18">
        <v>279</v>
      </c>
      <c r="B286" s="19" t="s">
        <v>1</v>
      </c>
      <c r="C286" s="13">
        <v>0</v>
      </c>
      <c r="D286" s="13">
        <v>0</v>
      </c>
      <c r="E286" s="13">
        <f t="shared" si="100"/>
        <v>0</v>
      </c>
      <c r="F286" s="59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s="5" customFormat="1" ht="15.75">
      <c r="A287" s="18">
        <v>280</v>
      </c>
      <c r="B287" s="19" t="s">
        <v>7</v>
      </c>
      <c r="C287" s="13">
        <v>0</v>
      </c>
      <c r="D287" s="13">
        <v>0</v>
      </c>
      <c r="E287" s="13">
        <f t="shared" si="100"/>
        <v>0</v>
      </c>
      <c r="F287" s="59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s="5" customFormat="1" ht="15.75">
      <c r="A288" s="18">
        <v>281</v>
      </c>
      <c r="B288" s="19" t="s">
        <v>5</v>
      </c>
      <c r="C288" s="28">
        <v>2396</v>
      </c>
      <c r="D288" s="15">
        <v>2439.5</v>
      </c>
      <c r="E288" s="13">
        <f t="shared" si="100"/>
        <v>101.81552587646077</v>
      </c>
      <c r="F288" s="59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s="5" customFormat="1" ht="15.75">
      <c r="A289" s="18">
        <v>282</v>
      </c>
      <c r="B289" s="19" t="s">
        <v>3</v>
      </c>
      <c r="C289" s="20">
        <v>0</v>
      </c>
      <c r="D289" s="20">
        <v>0</v>
      </c>
      <c r="E289" s="13">
        <f t="shared" si="100"/>
        <v>0</v>
      </c>
      <c r="F289" s="60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s="5" customFormat="1" ht="94.5">
      <c r="A290" s="18">
        <v>283</v>
      </c>
      <c r="B290" s="30" t="s">
        <v>119</v>
      </c>
      <c r="C290" s="46">
        <f t="shared" ref="C290" si="107">SUM(C291:C295)-C293</f>
        <v>8243.4</v>
      </c>
      <c r="D290" s="46">
        <f t="shared" ref="D290" si="108">SUM(D291:D295)-D293</f>
        <v>7571.5</v>
      </c>
      <c r="E290" s="46">
        <f t="shared" si="100"/>
        <v>91.849236965329837</v>
      </c>
      <c r="F290" s="68" t="s">
        <v>171</v>
      </c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s="5" customFormat="1" ht="15.75">
      <c r="A291" s="18">
        <v>284</v>
      </c>
      <c r="B291" s="30" t="s">
        <v>8</v>
      </c>
      <c r="C291" s="46">
        <v>0</v>
      </c>
      <c r="D291" s="46">
        <v>0</v>
      </c>
      <c r="E291" s="46">
        <f t="shared" si="100"/>
        <v>0</v>
      </c>
      <c r="F291" s="69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s="5" customFormat="1" ht="15.75">
      <c r="A292" s="18">
        <v>285</v>
      </c>
      <c r="B292" s="30" t="s">
        <v>1</v>
      </c>
      <c r="C292" s="46">
        <v>0</v>
      </c>
      <c r="D292" s="46">
        <v>0</v>
      </c>
      <c r="E292" s="46">
        <f t="shared" si="100"/>
        <v>0</v>
      </c>
      <c r="F292" s="69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s="5" customFormat="1" ht="15.75">
      <c r="A293" s="18">
        <v>286</v>
      </c>
      <c r="B293" s="30" t="s">
        <v>7</v>
      </c>
      <c r="C293" s="46">
        <v>0</v>
      </c>
      <c r="D293" s="46">
        <v>0</v>
      </c>
      <c r="E293" s="46">
        <f t="shared" si="100"/>
        <v>0</v>
      </c>
      <c r="F293" s="69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s="5" customFormat="1" ht="15.75">
      <c r="A294" s="18">
        <v>287</v>
      </c>
      <c r="B294" s="30" t="s">
        <v>5</v>
      </c>
      <c r="C294" s="49">
        <v>8243.4</v>
      </c>
      <c r="D294" s="48">
        <v>7571.5</v>
      </c>
      <c r="E294" s="46">
        <f t="shared" si="100"/>
        <v>91.849236965329837</v>
      </c>
      <c r="F294" s="69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s="5" customFormat="1" ht="15.75">
      <c r="A295" s="18">
        <v>288</v>
      </c>
      <c r="B295" s="30" t="s">
        <v>3</v>
      </c>
      <c r="C295" s="46">
        <v>0</v>
      </c>
      <c r="D295" s="50">
        <v>0</v>
      </c>
      <c r="E295" s="46">
        <f t="shared" si="100"/>
        <v>0</v>
      </c>
      <c r="F295" s="70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s="5" customFormat="1" ht="63">
      <c r="A296" s="53">
        <v>289</v>
      </c>
      <c r="B296" s="30" t="s">
        <v>82</v>
      </c>
      <c r="C296" s="46">
        <f t="shared" ref="C296" si="109">SUM(C297:C301)-C299</f>
        <v>6885.9</v>
      </c>
      <c r="D296" s="46">
        <f t="shared" ref="D296" si="110">SUM(D297:D301)-D299</f>
        <v>6133.7</v>
      </c>
      <c r="E296" s="46">
        <f t="shared" si="100"/>
        <v>89.076228234508207</v>
      </c>
      <c r="F296" s="68" t="s">
        <v>166</v>
      </c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s="5" customFormat="1" ht="15.75">
      <c r="A297" s="53">
        <v>290</v>
      </c>
      <c r="B297" s="30" t="s">
        <v>8</v>
      </c>
      <c r="C297" s="46">
        <v>0</v>
      </c>
      <c r="D297" s="46">
        <v>0</v>
      </c>
      <c r="E297" s="46">
        <f t="shared" si="100"/>
        <v>0</v>
      </c>
      <c r="F297" s="69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s="5" customFormat="1" ht="15.75">
      <c r="A298" s="53">
        <v>291</v>
      </c>
      <c r="B298" s="30" t="s">
        <v>1</v>
      </c>
      <c r="C298" s="46">
        <v>0</v>
      </c>
      <c r="D298" s="46">
        <v>0</v>
      </c>
      <c r="E298" s="46">
        <f t="shared" si="100"/>
        <v>0</v>
      </c>
      <c r="F298" s="69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s="5" customFormat="1" ht="15.75">
      <c r="A299" s="53">
        <v>292</v>
      </c>
      <c r="B299" s="30" t="s">
        <v>7</v>
      </c>
      <c r="C299" s="46">
        <v>0</v>
      </c>
      <c r="D299" s="46">
        <v>0</v>
      </c>
      <c r="E299" s="46">
        <f t="shared" si="100"/>
        <v>0</v>
      </c>
      <c r="F299" s="69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s="5" customFormat="1" ht="15.75">
      <c r="A300" s="53">
        <v>293</v>
      </c>
      <c r="B300" s="30" t="s">
        <v>5</v>
      </c>
      <c r="C300" s="49">
        <v>6885.9</v>
      </c>
      <c r="D300" s="49">
        <v>6133.7</v>
      </c>
      <c r="E300" s="46">
        <f t="shared" si="100"/>
        <v>89.076228234508207</v>
      </c>
      <c r="F300" s="69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s="5" customFormat="1" ht="15.75">
      <c r="A301" s="53">
        <v>294</v>
      </c>
      <c r="B301" s="30" t="s">
        <v>3</v>
      </c>
      <c r="C301" s="46">
        <v>0</v>
      </c>
      <c r="D301" s="50">
        <v>0</v>
      </c>
      <c r="E301" s="46">
        <f t="shared" si="100"/>
        <v>0</v>
      </c>
      <c r="F301" s="70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s="5" customFormat="1" ht="63">
      <c r="A302" s="53">
        <v>295</v>
      </c>
      <c r="B302" s="30" t="s">
        <v>120</v>
      </c>
      <c r="C302" s="46">
        <f t="shared" ref="C302" si="111">SUM(C303:C307)-C305</f>
        <v>15291.7</v>
      </c>
      <c r="D302" s="46">
        <f t="shared" ref="D302" si="112">SUM(D303:D307)-D305</f>
        <v>12028.1</v>
      </c>
      <c r="E302" s="46">
        <f t="shared" si="100"/>
        <v>78.657703198467146</v>
      </c>
      <c r="F302" s="68" t="s">
        <v>166</v>
      </c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s="5" customFormat="1" ht="15.75">
      <c r="A303" s="53">
        <v>296</v>
      </c>
      <c r="B303" s="30" t="s">
        <v>8</v>
      </c>
      <c r="C303" s="46">
        <v>0</v>
      </c>
      <c r="D303" s="46">
        <v>0</v>
      </c>
      <c r="E303" s="46">
        <f t="shared" si="100"/>
        <v>0</v>
      </c>
      <c r="F303" s="69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s="5" customFormat="1" ht="15.75">
      <c r="A304" s="53">
        <v>297</v>
      </c>
      <c r="B304" s="30" t="s">
        <v>1</v>
      </c>
      <c r="C304" s="46">
        <v>0</v>
      </c>
      <c r="D304" s="46">
        <v>0</v>
      </c>
      <c r="E304" s="46">
        <f t="shared" si="100"/>
        <v>0</v>
      </c>
      <c r="F304" s="69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s="5" customFormat="1" ht="15.75">
      <c r="A305" s="53">
        <v>298</v>
      </c>
      <c r="B305" s="30" t="s">
        <v>7</v>
      </c>
      <c r="C305" s="46">
        <v>0</v>
      </c>
      <c r="D305" s="46">
        <v>0</v>
      </c>
      <c r="E305" s="46">
        <f t="shared" si="100"/>
        <v>0</v>
      </c>
      <c r="F305" s="69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s="5" customFormat="1" ht="15.75">
      <c r="A306" s="53">
        <v>299</v>
      </c>
      <c r="B306" s="30" t="s">
        <v>5</v>
      </c>
      <c r="C306" s="46">
        <v>15291.7</v>
      </c>
      <c r="D306" s="47">
        <v>12028.1</v>
      </c>
      <c r="E306" s="46">
        <f t="shared" si="100"/>
        <v>78.657703198467146</v>
      </c>
      <c r="F306" s="69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s="5" customFormat="1" ht="15.75">
      <c r="A307" s="53">
        <v>300</v>
      </c>
      <c r="B307" s="30" t="s">
        <v>3</v>
      </c>
      <c r="C307" s="50">
        <v>0</v>
      </c>
      <c r="D307" s="46">
        <v>0</v>
      </c>
      <c r="E307" s="46">
        <f t="shared" si="100"/>
        <v>0</v>
      </c>
      <c r="F307" s="70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s="5" customFormat="1" ht="62.25" customHeight="1">
      <c r="A308" s="18">
        <v>301</v>
      </c>
      <c r="B308" s="19" t="s">
        <v>83</v>
      </c>
      <c r="C308" s="13">
        <f t="shared" ref="C308" si="113">SUM(C309:C313)-C311</f>
        <v>54991</v>
      </c>
      <c r="D308" s="13">
        <f t="shared" ref="D308" si="114">SUM(D309:D313)-D311</f>
        <v>0</v>
      </c>
      <c r="E308" s="13">
        <f t="shared" si="100"/>
        <v>0</v>
      </c>
      <c r="F308" s="58" t="s">
        <v>142</v>
      </c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s="5" customFormat="1" ht="15.75">
      <c r="A309" s="18">
        <v>302</v>
      </c>
      <c r="B309" s="19" t="s">
        <v>8</v>
      </c>
      <c r="C309" s="13">
        <v>0</v>
      </c>
      <c r="D309" s="13">
        <v>0</v>
      </c>
      <c r="E309" s="13">
        <f t="shared" si="100"/>
        <v>0</v>
      </c>
      <c r="F309" s="59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s="5" customFormat="1" ht="15.75">
      <c r="A310" s="18">
        <v>303</v>
      </c>
      <c r="B310" s="19" t="s">
        <v>1</v>
      </c>
      <c r="C310" s="13">
        <v>0</v>
      </c>
      <c r="D310" s="13">
        <v>0</v>
      </c>
      <c r="E310" s="13">
        <f t="shared" si="100"/>
        <v>0</v>
      </c>
      <c r="F310" s="59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s="5" customFormat="1" ht="15.75">
      <c r="A311" s="18">
        <v>304</v>
      </c>
      <c r="B311" s="19" t="s">
        <v>7</v>
      </c>
      <c r="C311" s="13">
        <v>0</v>
      </c>
      <c r="D311" s="13">
        <v>0</v>
      </c>
      <c r="E311" s="13">
        <f t="shared" si="100"/>
        <v>0</v>
      </c>
      <c r="F311" s="59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s="5" customFormat="1" ht="15.75">
      <c r="A312" s="18">
        <v>305</v>
      </c>
      <c r="B312" s="19" t="s">
        <v>5</v>
      </c>
      <c r="C312" s="13">
        <v>7057.8</v>
      </c>
      <c r="D312" s="13">
        <v>0</v>
      </c>
      <c r="E312" s="13">
        <f t="shared" si="100"/>
        <v>0</v>
      </c>
      <c r="F312" s="59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s="5" customFormat="1" ht="15.75">
      <c r="A313" s="18">
        <v>306</v>
      </c>
      <c r="B313" s="19" t="s">
        <v>3</v>
      </c>
      <c r="C313" s="20">
        <v>47933.2</v>
      </c>
      <c r="D313" s="20">
        <v>0</v>
      </c>
      <c r="E313" s="13">
        <f t="shared" si="100"/>
        <v>0</v>
      </c>
      <c r="F313" s="60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s="5" customFormat="1" ht="61.5" customHeight="1">
      <c r="A314" s="53">
        <v>307</v>
      </c>
      <c r="B314" s="30" t="s">
        <v>121</v>
      </c>
      <c r="C314" s="46">
        <f t="shared" ref="C314" si="115">SUM(C315:C319)-C317</f>
        <v>700</v>
      </c>
      <c r="D314" s="46">
        <f t="shared" ref="D314" si="116">SUM(D315:D319)-D317</f>
        <v>7137</v>
      </c>
      <c r="E314" s="46">
        <f t="shared" si="100"/>
        <v>1019.5714285714284</v>
      </c>
      <c r="F314" s="68" t="s">
        <v>167</v>
      </c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s="5" customFormat="1" ht="15.75">
      <c r="A315" s="53">
        <v>308</v>
      </c>
      <c r="B315" s="51" t="s">
        <v>8</v>
      </c>
      <c r="C315" s="48">
        <v>0</v>
      </c>
      <c r="D315" s="48">
        <v>0</v>
      </c>
      <c r="E315" s="46">
        <f t="shared" si="100"/>
        <v>0</v>
      </c>
      <c r="F315" s="69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s="5" customFormat="1" ht="15.75">
      <c r="A316" s="53">
        <v>309</v>
      </c>
      <c r="B316" s="51" t="s">
        <v>24</v>
      </c>
      <c r="C316" s="47">
        <v>0</v>
      </c>
      <c r="D316" s="47">
        <v>0</v>
      </c>
      <c r="E316" s="46">
        <f t="shared" si="100"/>
        <v>0</v>
      </c>
      <c r="F316" s="69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s="5" customFormat="1" ht="15.75">
      <c r="A317" s="53">
        <v>310</v>
      </c>
      <c r="B317" s="51" t="s">
        <v>7</v>
      </c>
      <c r="C317" s="47">
        <f t="shared" ref="C317" si="117">C316</f>
        <v>0</v>
      </c>
      <c r="D317" s="47">
        <f t="shared" ref="D317" si="118">D316</f>
        <v>0</v>
      </c>
      <c r="E317" s="46">
        <f t="shared" si="100"/>
        <v>0</v>
      </c>
      <c r="F317" s="69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s="5" customFormat="1" ht="15.75">
      <c r="A318" s="53">
        <v>311</v>
      </c>
      <c r="B318" s="51" t="s">
        <v>5</v>
      </c>
      <c r="C318" s="47">
        <v>700</v>
      </c>
      <c r="D318" s="47">
        <v>7137</v>
      </c>
      <c r="E318" s="46">
        <f t="shared" si="100"/>
        <v>1019.5714285714284</v>
      </c>
      <c r="F318" s="69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s="5" customFormat="1" ht="15.75">
      <c r="A319" s="53">
        <v>312</v>
      </c>
      <c r="B319" s="51" t="s">
        <v>3</v>
      </c>
      <c r="C319" s="47">
        <v>0</v>
      </c>
      <c r="D319" s="47">
        <v>0</v>
      </c>
      <c r="E319" s="46">
        <f t="shared" si="100"/>
        <v>0</v>
      </c>
      <c r="F319" s="70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s="8" customFormat="1" ht="63">
      <c r="A320" s="53">
        <v>313</v>
      </c>
      <c r="B320" s="30" t="s">
        <v>84</v>
      </c>
      <c r="C320" s="46">
        <f t="shared" ref="C320" si="119">SUM(C321:C325)-C323</f>
        <v>10500</v>
      </c>
      <c r="D320" s="46">
        <f t="shared" ref="D320" si="120">SUM(D321:D325)-D323</f>
        <v>4217.6000000000004</v>
      </c>
      <c r="E320" s="46">
        <f t="shared" si="100"/>
        <v>40.167619047619056</v>
      </c>
      <c r="F320" s="68" t="s">
        <v>168</v>
      </c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s="5" customFormat="1" ht="15.75">
      <c r="A321" s="53">
        <v>314</v>
      </c>
      <c r="B321" s="30" t="s">
        <v>8</v>
      </c>
      <c r="C321" s="48">
        <v>0</v>
      </c>
      <c r="D321" s="48">
        <v>0</v>
      </c>
      <c r="E321" s="46">
        <f t="shared" si="100"/>
        <v>0</v>
      </c>
      <c r="F321" s="69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s="5" customFormat="1" ht="15.75">
      <c r="A322" s="53">
        <v>315</v>
      </c>
      <c r="B322" s="30" t="s">
        <v>1</v>
      </c>
      <c r="C322" s="48">
        <v>0</v>
      </c>
      <c r="D322" s="48">
        <v>0</v>
      </c>
      <c r="E322" s="46">
        <f t="shared" si="100"/>
        <v>0</v>
      </c>
      <c r="F322" s="69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s="5" customFormat="1" ht="15.75">
      <c r="A323" s="53">
        <v>316</v>
      </c>
      <c r="B323" s="30" t="s">
        <v>7</v>
      </c>
      <c r="C323" s="48">
        <v>0</v>
      </c>
      <c r="D323" s="48">
        <v>0</v>
      </c>
      <c r="E323" s="46">
        <f t="shared" si="100"/>
        <v>0</v>
      </c>
      <c r="F323" s="69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s="5" customFormat="1" ht="15.75">
      <c r="A324" s="53">
        <v>317</v>
      </c>
      <c r="B324" s="30" t="s">
        <v>5</v>
      </c>
      <c r="C324" s="50">
        <v>10500</v>
      </c>
      <c r="D324" s="48">
        <v>4217.6000000000004</v>
      </c>
      <c r="E324" s="46">
        <f t="shared" si="100"/>
        <v>40.167619047619056</v>
      </c>
      <c r="F324" s="69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s="5" customFormat="1" ht="15.75">
      <c r="A325" s="53">
        <v>318</v>
      </c>
      <c r="B325" s="30" t="s">
        <v>3</v>
      </c>
      <c r="C325" s="48">
        <v>0</v>
      </c>
      <c r="D325" s="48">
        <v>0</v>
      </c>
      <c r="E325" s="46">
        <f t="shared" si="100"/>
        <v>0</v>
      </c>
      <c r="F325" s="70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s="5" customFormat="1" ht="60.75" customHeight="1">
      <c r="A326" s="18">
        <v>319</v>
      </c>
      <c r="B326" s="30" t="s">
        <v>85</v>
      </c>
      <c r="C326" s="46">
        <f t="shared" ref="C326" si="121">SUM(C327:C331)-C329</f>
        <v>49706.8</v>
      </c>
      <c r="D326" s="46">
        <f t="shared" ref="D326" si="122">SUM(D327:D331)-D329</f>
        <v>49706.8</v>
      </c>
      <c r="E326" s="46">
        <f t="shared" si="100"/>
        <v>100</v>
      </c>
      <c r="F326" s="68" t="s">
        <v>38</v>
      </c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s="8" customFormat="1" ht="15.75">
      <c r="A327" s="18">
        <v>320</v>
      </c>
      <c r="B327" s="30" t="s">
        <v>8</v>
      </c>
      <c r="C327" s="46">
        <v>0</v>
      </c>
      <c r="D327" s="46">
        <v>0</v>
      </c>
      <c r="E327" s="46">
        <f t="shared" si="100"/>
        <v>0</v>
      </c>
      <c r="F327" s="69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s="5" customFormat="1" ht="15.75">
      <c r="A328" s="18">
        <v>321</v>
      </c>
      <c r="B328" s="30" t="s">
        <v>24</v>
      </c>
      <c r="C328" s="49">
        <v>34794.699999999997</v>
      </c>
      <c r="D328" s="49">
        <v>34794.699999999997</v>
      </c>
      <c r="E328" s="46">
        <f t="shared" si="100"/>
        <v>100</v>
      </c>
      <c r="F328" s="69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s="5" customFormat="1" ht="15.75">
      <c r="A329" s="18">
        <v>322</v>
      </c>
      <c r="B329" s="30" t="s">
        <v>7</v>
      </c>
      <c r="C329" s="49">
        <v>34794.699999999997</v>
      </c>
      <c r="D329" s="49">
        <v>34794.699999999997</v>
      </c>
      <c r="E329" s="46">
        <f t="shared" si="100"/>
        <v>100</v>
      </c>
      <c r="F329" s="69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s="5" customFormat="1" ht="15.75">
      <c r="A330" s="18">
        <v>323</v>
      </c>
      <c r="B330" s="30" t="s">
        <v>5</v>
      </c>
      <c r="C330" s="49">
        <v>14912.1</v>
      </c>
      <c r="D330" s="49">
        <v>14912.1</v>
      </c>
      <c r="E330" s="46">
        <f t="shared" si="100"/>
        <v>100</v>
      </c>
      <c r="F330" s="69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s="5" customFormat="1" ht="15.75">
      <c r="A331" s="18">
        <v>324</v>
      </c>
      <c r="B331" s="30" t="s">
        <v>3</v>
      </c>
      <c r="C331" s="49">
        <v>0</v>
      </c>
      <c r="D331" s="49">
        <v>0</v>
      </c>
      <c r="E331" s="46">
        <f t="shared" si="100"/>
        <v>0</v>
      </c>
      <c r="F331" s="70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s="5" customFormat="1" ht="63">
      <c r="A332" s="18">
        <v>325</v>
      </c>
      <c r="B332" s="19" t="s">
        <v>86</v>
      </c>
      <c r="C332" s="13">
        <f t="shared" ref="C332" si="123">SUM(C333:C337)-C335</f>
        <v>1300</v>
      </c>
      <c r="D332" s="13">
        <f t="shared" ref="D332" si="124">SUM(D333:D337)-D335</f>
        <v>831.5</v>
      </c>
      <c r="E332" s="13">
        <f t="shared" si="100"/>
        <v>63.96153846153846</v>
      </c>
      <c r="F332" s="58" t="s">
        <v>146</v>
      </c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s="8" customFormat="1" ht="15.75">
      <c r="A333" s="18">
        <v>326</v>
      </c>
      <c r="B333" s="19" t="s">
        <v>8</v>
      </c>
      <c r="C333" s="13">
        <v>0</v>
      </c>
      <c r="D333" s="13">
        <v>0</v>
      </c>
      <c r="E333" s="13">
        <f t="shared" si="100"/>
        <v>0</v>
      </c>
      <c r="F333" s="59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s="5" customFormat="1" ht="15.75">
      <c r="A334" s="18">
        <v>327</v>
      </c>
      <c r="B334" s="19" t="s">
        <v>1</v>
      </c>
      <c r="C334" s="13">
        <v>0</v>
      </c>
      <c r="D334" s="13">
        <v>0</v>
      </c>
      <c r="E334" s="13">
        <f t="shared" si="100"/>
        <v>0</v>
      </c>
      <c r="F334" s="59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s="5" customFormat="1" ht="15.75">
      <c r="A335" s="18">
        <v>328</v>
      </c>
      <c r="B335" s="19" t="s">
        <v>7</v>
      </c>
      <c r="C335" s="13">
        <v>0</v>
      </c>
      <c r="D335" s="13">
        <v>0</v>
      </c>
      <c r="E335" s="13">
        <f t="shared" ref="E335:E404" si="125">IF(C335=0,0,D335/C335*100)</f>
        <v>0</v>
      </c>
      <c r="F335" s="59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s="5" customFormat="1" ht="15.75">
      <c r="A336" s="18">
        <v>329</v>
      </c>
      <c r="B336" s="19" t="s">
        <v>5</v>
      </c>
      <c r="C336" s="13">
        <v>0</v>
      </c>
      <c r="D336" s="13">
        <v>0</v>
      </c>
      <c r="E336" s="13">
        <f t="shared" si="125"/>
        <v>0</v>
      </c>
      <c r="F336" s="59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7" s="5" customFormat="1" ht="15.75">
      <c r="A337" s="18">
        <v>330</v>
      </c>
      <c r="B337" s="19" t="s">
        <v>3</v>
      </c>
      <c r="C337" s="28">
        <v>1300</v>
      </c>
      <c r="D337" s="29">
        <v>831.5</v>
      </c>
      <c r="E337" s="13">
        <f t="shared" si="125"/>
        <v>63.96153846153846</v>
      </c>
      <c r="F337" s="60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7" s="5" customFormat="1" ht="63">
      <c r="A338" s="53">
        <v>331</v>
      </c>
      <c r="B338" s="30" t="s">
        <v>87</v>
      </c>
      <c r="C338" s="48">
        <v>0</v>
      </c>
      <c r="D338" s="48">
        <v>27246.6</v>
      </c>
      <c r="E338" s="46">
        <f t="shared" si="125"/>
        <v>0</v>
      </c>
      <c r="F338" s="68" t="s">
        <v>172</v>
      </c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</row>
    <row r="339" spans="1:27" s="5" customFormat="1" ht="15.75">
      <c r="A339" s="53">
        <v>332</v>
      </c>
      <c r="B339" s="30" t="s">
        <v>8</v>
      </c>
      <c r="C339" s="48">
        <v>0</v>
      </c>
      <c r="D339" s="48">
        <v>0</v>
      </c>
      <c r="E339" s="46">
        <f t="shared" si="125"/>
        <v>0</v>
      </c>
      <c r="F339" s="69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</row>
    <row r="340" spans="1:27" s="5" customFormat="1" ht="15.75">
      <c r="A340" s="53">
        <v>333</v>
      </c>
      <c r="B340" s="30" t="s">
        <v>1</v>
      </c>
      <c r="C340" s="49">
        <v>0</v>
      </c>
      <c r="D340" s="49">
        <v>0</v>
      </c>
      <c r="E340" s="46">
        <f t="shared" si="125"/>
        <v>0</v>
      </c>
      <c r="F340" s="69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</row>
    <row r="341" spans="1:27" s="5" customFormat="1" ht="15.75">
      <c r="A341" s="53">
        <v>334</v>
      </c>
      <c r="B341" s="30" t="s">
        <v>7</v>
      </c>
      <c r="C341" s="49">
        <v>0</v>
      </c>
      <c r="D341" s="49">
        <v>0</v>
      </c>
      <c r="E341" s="46">
        <f t="shared" si="125"/>
        <v>0</v>
      </c>
      <c r="F341" s="69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</row>
    <row r="342" spans="1:27" s="5" customFormat="1" ht="15.75">
      <c r="A342" s="53">
        <v>335</v>
      </c>
      <c r="B342" s="30" t="s">
        <v>5</v>
      </c>
      <c r="C342" s="49">
        <v>0</v>
      </c>
      <c r="D342" s="49">
        <v>0</v>
      </c>
      <c r="E342" s="46">
        <f t="shared" si="125"/>
        <v>0</v>
      </c>
      <c r="F342" s="69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</row>
    <row r="343" spans="1:27" s="5" customFormat="1" ht="15.75">
      <c r="A343" s="53">
        <v>336</v>
      </c>
      <c r="B343" s="30" t="s">
        <v>3</v>
      </c>
      <c r="C343" s="49">
        <v>0</v>
      </c>
      <c r="D343" s="48">
        <v>27246.6</v>
      </c>
      <c r="E343" s="46">
        <f t="shared" si="125"/>
        <v>0</v>
      </c>
      <c r="F343" s="70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</row>
    <row r="344" spans="1:27" s="5" customFormat="1" ht="78.75">
      <c r="A344" s="18">
        <v>337</v>
      </c>
      <c r="B344" s="19" t="s">
        <v>122</v>
      </c>
      <c r="C344" s="13">
        <f t="shared" ref="C344" si="126">SUM(C345:C349)-C347</f>
        <v>500</v>
      </c>
      <c r="D344" s="13">
        <f t="shared" ref="D344" si="127">SUM(D345:D349)-D347</f>
        <v>0</v>
      </c>
      <c r="E344" s="13">
        <f t="shared" si="125"/>
        <v>0</v>
      </c>
      <c r="F344" s="58" t="s">
        <v>142</v>
      </c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7" s="8" customFormat="1" ht="15.75">
      <c r="A345" s="18">
        <v>338</v>
      </c>
      <c r="B345" s="19" t="s">
        <v>8</v>
      </c>
      <c r="C345" s="15">
        <v>0</v>
      </c>
      <c r="D345" s="15">
        <v>0</v>
      </c>
      <c r="E345" s="13">
        <f t="shared" si="125"/>
        <v>0</v>
      </c>
      <c r="F345" s="59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7" s="5" customFormat="1" ht="15.75">
      <c r="A346" s="18">
        <v>339</v>
      </c>
      <c r="B346" s="19" t="s">
        <v>1</v>
      </c>
      <c r="C346" s="28">
        <v>0</v>
      </c>
      <c r="D346" s="16">
        <v>0</v>
      </c>
      <c r="E346" s="13">
        <f t="shared" si="125"/>
        <v>0</v>
      </c>
      <c r="F346" s="59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7" s="5" customFormat="1" ht="15.75">
      <c r="A347" s="18">
        <v>340</v>
      </c>
      <c r="B347" s="19" t="s">
        <v>7</v>
      </c>
      <c r="C347" s="28">
        <v>0</v>
      </c>
      <c r="D347" s="16">
        <v>0</v>
      </c>
      <c r="E347" s="13">
        <f t="shared" si="125"/>
        <v>0</v>
      </c>
      <c r="F347" s="59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7" s="5" customFormat="1" ht="15.75">
      <c r="A348" s="18">
        <v>341</v>
      </c>
      <c r="B348" s="19" t="s">
        <v>5</v>
      </c>
      <c r="C348" s="28">
        <v>0</v>
      </c>
      <c r="D348" s="16">
        <v>0</v>
      </c>
      <c r="E348" s="13">
        <f t="shared" si="125"/>
        <v>0</v>
      </c>
      <c r="F348" s="59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7" s="5" customFormat="1" ht="15.75">
      <c r="A349" s="18">
        <v>342</v>
      </c>
      <c r="B349" s="19" t="s">
        <v>3</v>
      </c>
      <c r="C349" s="28">
        <v>500</v>
      </c>
      <c r="D349" s="16">
        <v>0</v>
      </c>
      <c r="E349" s="13">
        <f t="shared" si="125"/>
        <v>0</v>
      </c>
      <c r="F349" s="60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7" s="5" customFormat="1" ht="75.75" customHeight="1">
      <c r="A350" s="18">
        <v>343</v>
      </c>
      <c r="B350" s="19" t="s">
        <v>123</v>
      </c>
      <c r="C350" s="13">
        <f t="shared" ref="C350" si="128">SUM(C351:C355)-C353</f>
        <v>50</v>
      </c>
      <c r="D350" s="13">
        <f t="shared" ref="D350" si="129">SUM(D351:D355)-D353</f>
        <v>0</v>
      </c>
      <c r="E350" s="13">
        <f t="shared" si="125"/>
        <v>0</v>
      </c>
      <c r="F350" s="58" t="s">
        <v>147</v>
      </c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7" s="8" customFormat="1" ht="15.75">
      <c r="A351" s="18">
        <v>344</v>
      </c>
      <c r="B351" s="19" t="s">
        <v>8</v>
      </c>
      <c r="C351" s="15">
        <v>0</v>
      </c>
      <c r="D351" s="15">
        <v>0</v>
      </c>
      <c r="E351" s="13">
        <f t="shared" si="125"/>
        <v>0</v>
      </c>
      <c r="F351" s="59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7" s="5" customFormat="1" ht="15.75">
      <c r="A352" s="18">
        <v>345</v>
      </c>
      <c r="B352" s="19" t="s">
        <v>1</v>
      </c>
      <c r="C352" s="28">
        <v>0</v>
      </c>
      <c r="D352" s="16">
        <v>0</v>
      </c>
      <c r="E352" s="13">
        <f t="shared" si="125"/>
        <v>0</v>
      </c>
      <c r="F352" s="59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s="5" customFormat="1" ht="15.75">
      <c r="A353" s="18">
        <v>346</v>
      </c>
      <c r="B353" s="19" t="s">
        <v>7</v>
      </c>
      <c r="C353" s="28">
        <v>0</v>
      </c>
      <c r="D353" s="16">
        <v>0</v>
      </c>
      <c r="E353" s="13">
        <f t="shared" si="125"/>
        <v>0</v>
      </c>
      <c r="F353" s="59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s="5" customFormat="1" ht="15.75">
      <c r="A354" s="18">
        <v>347</v>
      </c>
      <c r="B354" s="19" t="s">
        <v>5</v>
      </c>
      <c r="C354" s="28">
        <v>0</v>
      </c>
      <c r="D354" s="16">
        <v>0</v>
      </c>
      <c r="E354" s="13">
        <f t="shared" si="125"/>
        <v>0</v>
      </c>
      <c r="F354" s="59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s="5" customFormat="1" ht="15.75">
      <c r="A355" s="18">
        <v>348</v>
      </c>
      <c r="B355" s="19" t="s">
        <v>3</v>
      </c>
      <c r="C355" s="28">
        <v>50</v>
      </c>
      <c r="D355" s="16">
        <v>0</v>
      </c>
      <c r="E355" s="13">
        <f t="shared" si="125"/>
        <v>0</v>
      </c>
      <c r="F355" s="60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s="5" customFormat="1" ht="75.75" customHeight="1">
      <c r="A356" s="53">
        <v>349</v>
      </c>
      <c r="B356" s="30" t="s">
        <v>124</v>
      </c>
      <c r="C356" s="46">
        <f t="shared" ref="C356" si="130">SUM(C357:C361)-C359</f>
        <v>200</v>
      </c>
      <c r="D356" s="46">
        <f t="shared" ref="D356" si="131">SUM(D357:D361)-D359</f>
        <v>239.8</v>
      </c>
      <c r="E356" s="46">
        <f t="shared" si="125"/>
        <v>119.9</v>
      </c>
      <c r="F356" s="68" t="s">
        <v>38</v>
      </c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s="8" customFormat="1" ht="15.75">
      <c r="A357" s="53">
        <v>350</v>
      </c>
      <c r="B357" s="30" t="s">
        <v>8</v>
      </c>
      <c r="C357" s="48">
        <v>0</v>
      </c>
      <c r="D357" s="48">
        <v>0</v>
      </c>
      <c r="E357" s="46">
        <f t="shared" si="125"/>
        <v>0</v>
      </c>
      <c r="F357" s="69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s="5" customFormat="1" ht="15.75">
      <c r="A358" s="53">
        <v>351</v>
      </c>
      <c r="B358" s="30" t="s">
        <v>1</v>
      </c>
      <c r="C358" s="49">
        <v>0</v>
      </c>
      <c r="D358" s="49">
        <v>0</v>
      </c>
      <c r="E358" s="46">
        <f t="shared" si="125"/>
        <v>0</v>
      </c>
      <c r="F358" s="69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s="5" customFormat="1" ht="15.75">
      <c r="A359" s="53">
        <v>352</v>
      </c>
      <c r="B359" s="30" t="s">
        <v>7</v>
      </c>
      <c r="C359" s="49">
        <v>0</v>
      </c>
      <c r="D359" s="49">
        <v>0</v>
      </c>
      <c r="E359" s="46">
        <f t="shared" si="125"/>
        <v>0</v>
      </c>
      <c r="F359" s="69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s="5" customFormat="1" ht="15.75">
      <c r="A360" s="53">
        <v>353</v>
      </c>
      <c r="B360" s="30" t="s">
        <v>5</v>
      </c>
      <c r="C360" s="49">
        <v>0</v>
      </c>
      <c r="D360" s="49">
        <v>0</v>
      </c>
      <c r="E360" s="46">
        <f t="shared" si="125"/>
        <v>0</v>
      </c>
      <c r="F360" s="69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s="5" customFormat="1" ht="15.75">
      <c r="A361" s="53">
        <v>354</v>
      </c>
      <c r="B361" s="30" t="s">
        <v>3</v>
      </c>
      <c r="C361" s="49">
        <v>200</v>
      </c>
      <c r="D361" s="48">
        <v>239.8</v>
      </c>
      <c r="E361" s="46">
        <f t="shared" si="125"/>
        <v>119.9</v>
      </c>
      <c r="F361" s="70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s="5" customFormat="1" ht="94.5">
      <c r="A362" s="18">
        <v>355</v>
      </c>
      <c r="B362" s="19" t="s">
        <v>125</v>
      </c>
      <c r="C362" s="13">
        <f t="shared" ref="C362" si="132">SUM(C363:C367)-C365</f>
        <v>7326</v>
      </c>
      <c r="D362" s="13">
        <f t="shared" ref="D362" si="133">SUM(D363:D367)-D365</f>
        <v>0</v>
      </c>
      <c r="E362" s="13">
        <f t="shared" si="125"/>
        <v>0</v>
      </c>
      <c r="F362" s="58" t="s">
        <v>42</v>
      </c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s="8" customFormat="1" ht="15.75">
      <c r="A363" s="18">
        <v>356</v>
      </c>
      <c r="B363" s="19" t="s">
        <v>8</v>
      </c>
      <c r="C363" s="15">
        <v>0</v>
      </c>
      <c r="D363" s="15">
        <v>0</v>
      </c>
      <c r="E363" s="13">
        <f t="shared" si="125"/>
        <v>0</v>
      </c>
      <c r="F363" s="59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s="5" customFormat="1" ht="15.75">
      <c r="A364" s="18">
        <v>357</v>
      </c>
      <c r="B364" s="19" t="s">
        <v>1</v>
      </c>
      <c r="C364" s="28">
        <v>0</v>
      </c>
      <c r="D364" s="16">
        <v>0</v>
      </c>
      <c r="E364" s="13">
        <f t="shared" si="125"/>
        <v>0</v>
      </c>
      <c r="F364" s="59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s="5" customFormat="1" ht="15.75">
      <c r="A365" s="18">
        <v>358</v>
      </c>
      <c r="B365" s="19" t="s">
        <v>7</v>
      </c>
      <c r="C365" s="28">
        <v>0</v>
      </c>
      <c r="D365" s="16">
        <v>0</v>
      </c>
      <c r="E365" s="13">
        <f t="shared" si="125"/>
        <v>0</v>
      </c>
      <c r="F365" s="59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s="5" customFormat="1" ht="15.75">
      <c r="A366" s="18">
        <v>359</v>
      </c>
      <c r="B366" s="19" t="s">
        <v>5</v>
      </c>
      <c r="C366" s="28">
        <v>4326</v>
      </c>
      <c r="D366" s="16">
        <v>0</v>
      </c>
      <c r="E366" s="13">
        <f t="shared" si="125"/>
        <v>0</v>
      </c>
      <c r="F366" s="59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s="5" customFormat="1" ht="15.75">
      <c r="A367" s="18">
        <v>360</v>
      </c>
      <c r="B367" s="19" t="s">
        <v>3</v>
      </c>
      <c r="C367" s="28">
        <v>3000</v>
      </c>
      <c r="D367" s="16">
        <v>0</v>
      </c>
      <c r="E367" s="13">
        <f t="shared" si="125"/>
        <v>0</v>
      </c>
      <c r="F367" s="60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s="5" customFormat="1" ht="47.25">
      <c r="A368" s="18">
        <v>361</v>
      </c>
      <c r="B368" s="19" t="s">
        <v>88</v>
      </c>
      <c r="C368" s="13">
        <f t="shared" ref="C368" si="134">SUM(C369:C373)-C371</f>
        <v>1300</v>
      </c>
      <c r="D368" s="13">
        <f t="shared" ref="D368" si="135">SUM(D369:D373)-D371</f>
        <v>0</v>
      </c>
      <c r="E368" s="13">
        <f t="shared" si="125"/>
        <v>0</v>
      </c>
      <c r="F368" s="58" t="s">
        <v>43</v>
      </c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s="5" customFormat="1" ht="15.75">
      <c r="A369" s="18">
        <v>362</v>
      </c>
      <c r="B369" s="19" t="s">
        <v>8</v>
      </c>
      <c r="C369" s="15">
        <v>0</v>
      </c>
      <c r="D369" s="15">
        <v>0</v>
      </c>
      <c r="E369" s="13">
        <f t="shared" si="125"/>
        <v>0</v>
      </c>
      <c r="F369" s="59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s="5" customFormat="1" ht="15.75">
      <c r="A370" s="18">
        <v>363</v>
      </c>
      <c r="B370" s="19" t="s">
        <v>27</v>
      </c>
      <c r="C370" s="28">
        <v>0</v>
      </c>
      <c r="D370" s="16">
        <v>0</v>
      </c>
      <c r="E370" s="13">
        <f t="shared" si="125"/>
        <v>0</v>
      </c>
      <c r="F370" s="59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s="5" customFormat="1" ht="15.75">
      <c r="A371" s="18">
        <v>364</v>
      </c>
      <c r="B371" s="19" t="s">
        <v>7</v>
      </c>
      <c r="C371" s="28">
        <f>C370</f>
        <v>0</v>
      </c>
      <c r="D371" s="16">
        <v>0</v>
      </c>
      <c r="E371" s="13">
        <f t="shared" si="125"/>
        <v>0</v>
      </c>
      <c r="F371" s="59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s="5" customFormat="1" ht="15.75">
      <c r="A372" s="18">
        <v>365</v>
      </c>
      <c r="B372" s="19" t="s">
        <v>5</v>
      </c>
      <c r="C372" s="28">
        <v>1300</v>
      </c>
      <c r="D372" s="16">
        <v>0</v>
      </c>
      <c r="E372" s="13">
        <f t="shared" si="125"/>
        <v>0</v>
      </c>
      <c r="F372" s="59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s="5" customFormat="1" ht="15.75">
      <c r="A373" s="18">
        <v>366</v>
      </c>
      <c r="B373" s="19" t="s">
        <v>3</v>
      </c>
      <c r="C373" s="28">
        <v>0</v>
      </c>
      <c r="D373" s="16">
        <v>0</v>
      </c>
      <c r="E373" s="13">
        <f t="shared" si="125"/>
        <v>0</v>
      </c>
      <c r="F373" s="60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s="5" customFormat="1" ht="47.25" customHeight="1">
      <c r="A374" s="18">
        <v>367</v>
      </c>
      <c r="B374" s="30" t="s">
        <v>89</v>
      </c>
      <c r="C374" s="46">
        <f t="shared" ref="C374" si="136">SUM(C375:C379)-C377</f>
        <v>10264.9</v>
      </c>
      <c r="D374" s="46">
        <f t="shared" ref="D374" si="137">SUM(D375:D379)-D377</f>
        <v>5435.7000000000007</v>
      </c>
      <c r="E374" s="46">
        <f t="shared" si="125"/>
        <v>52.954242126080139</v>
      </c>
      <c r="F374" s="68" t="s">
        <v>148</v>
      </c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s="5" customFormat="1" ht="15.75">
      <c r="A375" s="18">
        <v>368</v>
      </c>
      <c r="B375" s="30" t="s">
        <v>9</v>
      </c>
      <c r="C375" s="48">
        <v>0</v>
      </c>
      <c r="D375" s="48">
        <v>0</v>
      </c>
      <c r="E375" s="46">
        <f t="shared" si="125"/>
        <v>0</v>
      </c>
      <c r="F375" s="69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s="5" customFormat="1" ht="15.75">
      <c r="A376" s="18">
        <v>369</v>
      </c>
      <c r="B376" s="30" t="s">
        <v>21</v>
      </c>
      <c r="C376" s="49">
        <v>0</v>
      </c>
      <c r="D376" s="48">
        <v>289.39999999999998</v>
      </c>
      <c r="E376" s="46">
        <f t="shared" si="125"/>
        <v>0</v>
      </c>
      <c r="F376" s="69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s="5" customFormat="1" ht="15.75">
      <c r="A377" s="18">
        <v>370</v>
      </c>
      <c r="B377" s="51" t="s">
        <v>7</v>
      </c>
      <c r="C377" s="49">
        <f>C376</f>
        <v>0</v>
      </c>
      <c r="D377" s="48">
        <v>289.39999999999998</v>
      </c>
      <c r="E377" s="46">
        <f t="shared" si="125"/>
        <v>0</v>
      </c>
      <c r="F377" s="69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s="5" customFormat="1" ht="15.75">
      <c r="A378" s="18">
        <v>371</v>
      </c>
      <c r="B378" s="30" t="s">
        <v>6</v>
      </c>
      <c r="C378" s="49">
        <v>10264.9</v>
      </c>
      <c r="D378" s="48">
        <v>5146.3</v>
      </c>
      <c r="E378" s="46">
        <f t="shared" si="125"/>
        <v>50.134925815156507</v>
      </c>
      <c r="F378" s="69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s="5" customFormat="1" ht="15.75">
      <c r="A379" s="18">
        <v>372</v>
      </c>
      <c r="B379" s="30" t="s">
        <v>22</v>
      </c>
      <c r="C379" s="49">
        <v>0</v>
      </c>
      <c r="D379" s="49">
        <v>0</v>
      </c>
      <c r="E379" s="46">
        <f t="shared" si="125"/>
        <v>0</v>
      </c>
      <c r="F379" s="70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s="5" customFormat="1" ht="63">
      <c r="A380" s="18">
        <v>373</v>
      </c>
      <c r="B380" s="19" t="s">
        <v>90</v>
      </c>
      <c r="C380" s="13">
        <f t="shared" ref="C380" si="138">SUM(C381:C385)-C383</f>
        <v>66963.199999999997</v>
      </c>
      <c r="D380" s="13">
        <f t="shared" ref="D380" si="139">SUM(D381:D385)-D383</f>
        <v>31233.5</v>
      </c>
      <c r="E380" s="13">
        <f t="shared" si="125"/>
        <v>46.642782901653447</v>
      </c>
      <c r="F380" s="58" t="s">
        <v>153</v>
      </c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s="8" customFormat="1" ht="15.75">
      <c r="A381" s="18">
        <v>374</v>
      </c>
      <c r="B381" s="19" t="s">
        <v>9</v>
      </c>
      <c r="C381" s="15">
        <v>27900</v>
      </c>
      <c r="D381" s="15">
        <v>27900</v>
      </c>
      <c r="E381" s="13">
        <f t="shared" si="125"/>
        <v>100</v>
      </c>
      <c r="F381" s="59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s="5" customFormat="1" ht="15.75">
      <c r="A382" s="18">
        <v>375</v>
      </c>
      <c r="B382" s="19" t="s">
        <v>21</v>
      </c>
      <c r="C382" s="28">
        <v>2100</v>
      </c>
      <c r="D382" s="29">
        <v>2100</v>
      </c>
      <c r="E382" s="13">
        <f t="shared" si="125"/>
        <v>100</v>
      </c>
      <c r="F382" s="59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s="5" customFormat="1" ht="15.75">
      <c r="A383" s="18">
        <v>376</v>
      </c>
      <c r="B383" s="22" t="s">
        <v>7</v>
      </c>
      <c r="C383" s="28">
        <v>2100</v>
      </c>
      <c r="D383" s="29">
        <v>2100</v>
      </c>
      <c r="E383" s="13">
        <f t="shared" si="125"/>
        <v>100</v>
      </c>
      <c r="F383" s="59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s="5" customFormat="1" ht="15.75">
      <c r="A384" s="18">
        <v>377</v>
      </c>
      <c r="B384" s="19" t="s">
        <v>6</v>
      </c>
      <c r="C384" s="28">
        <v>36963.199999999997</v>
      </c>
      <c r="D384" s="29">
        <v>1233.5</v>
      </c>
      <c r="E384" s="13">
        <f t="shared" si="125"/>
        <v>3.3371028482382479</v>
      </c>
      <c r="F384" s="59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s="5" customFormat="1" ht="19.5" customHeight="1">
      <c r="A385" s="18">
        <v>378</v>
      </c>
      <c r="B385" s="19" t="s">
        <v>22</v>
      </c>
      <c r="C385" s="28">
        <v>0</v>
      </c>
      <c r="D385" s="16">
        <v>0</v>
      </c>
      <c r="E385" s="13">
        <f t="shared" si="125"/>
        <v>0</v>
      </c>
      <c r="F385" s="60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s="5" customFormat="1" ht="15.75">
      <c r="A386" s="18">
        <v>379</v>
      </c>
      <c r="B386" s="79" t="s">
        <v>17</v>
      </c>
      <c r="C386" s="79"/>
      <c r="D386" s="79"/>
      <c r="E386" s="79"/>
      <c r="F386" s="79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s="8" customFormat="1" ht="47.25">
      <c r="A387" s="18">
        <v>380</v>
      </c>
      <c r="B387" s="19" t="s">
        <v>91</v>
      </c>
      <c r="C387" s="13">
        <f t="shared" ref="C387" si="140">SUM(C388:C392)-C390</f>
        <v>810531.79999999981</v>
      </c>
      <c r="D387" s="13">
        <f t="shared" ref="D387" si="141">SUM(D388:D392)-D390</f>
        <v>611084.90000000014</v>
      </c>
      <c r="E387" s="13">
        <f t="shared" si="125"/>
        <v>75.393081431228268</v>
      </c>
      <c r="F387" s="58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s="5" customFormat="1" ht="15.75">
      <c r="A388" s="18">
        <v>381</v>
      </c>
      <c r="B388" s="19" t="s">
        <v>8</v>
      </c>
      <c r="C388" s="13">
        <f>C394+C400+C406+C412+C418+C424+C430+C436+C442+C448+C472+C454+C460+C466</f>
        <v>0</v>
      </c>
      <c r="D388" s="13">
        <f>D394+D400+D406+D412+D418+D424+D430+D436+D442+D448+D472+D454+D460+D466</f>
        <v>0</v>
      </c>
      <c r="E388" s="13">
        <f t="shared" si="125"/>
        <v>0</v>
      </c>
      <c r="F388" s="59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s="5" customFormat="1" ht="15.75">
      <c r="A389" s="18">
        <v>382</v>
      </c>
      <c r="B389" s="19" t="s">
        <v>27</v>
      </c>
      <c r="C389" s="13">
        <f t="shared" ref="C389:D392" si="142">C395+C401+C407+C413+C419+C425+C431+C437+C443+C449+C473+C455+C461+C467</f>
        <v>174339.3</v>
      </c>
      <c r="D389" s="13">
        <f t="shared" si="142"/>
        <v>218064.7</v>
      </c>
      <c r="E389" s="13">
        <f t="shared" si="125"/>
        <v>125.08063299554377</v>
      </c>
      <c r="F389" s="59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s="5" customFormat="1" ht="15.75">
      <c r="A390" s="18">
        <v>383</v>
      </c>
      <c r="B390" s="19" t="s">
        <v>7</v>
      </c>
      <c r="C390" s="13">
        <f t="shared" si="142"/>
        <v>15253.3</v>
      </c>
      <c r="D390" s="13">
        <f t="shared" si="142"/>
        <v>66398.2</v>
      </c>
      <c r="E390" s="13">
        <f t="shared" si="125"/>
        <v>435.30383589124978</v>
      </c>
      <c r="F390" s="59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s="5" customFormat="1" ht="15.75">
      <c r="A391" s="18">
        <v>384</v>
      </c>
      <c r="B391" s="19" t="s">
        <v>6</v>
      </c>
      <c r="C391" s="13">
        <f t="shared" si="142"/>
        <v>625556.49999999988</v>
      </c>
      <c r="D391" s="13">
        <f t="shared" si="142"/>
        <v>389699.2</v>
      </c>
      <c r="E391" s="13">
        <f t="shared" si="125"/>
        <v>62.296403282517268</v>
      </c>
      <c r="F391" s="59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s="5" customFormat="1" ht="15.75">
      <c r="A392" s="18">
        <v>385</v>
      </c>
      <c r="B392" s="19" t="s">
        <v>3</v>
      </c>
      <c r="C392" s="13">
        <f t="shared" si="142"/>
        <v>10636</v>
      </c>
      <c r="D392" s="13">
        <f t="shared" si="142"/>
        <v>3321</v>
      </c>
      <c r="E392" s="13">
        <f t="shared" si="125"/>
        <v>31.224144415193685</v>
      </c>
      <c r="F392" s="60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s="8" customFormat="1" ht="110.25">
      <c r="A393" s="18">
        <v>386</v>
      </c>
      <c r="B393" s="19" t="s">
        <v>92</v>
      </c>
      <c r="C393" s="13">
        <f t="shared" ref="C393" si="143">SUM(C394:C398)-C396</f>
        <v>460890</v>
      </c>
      <c r="D393" s="13">
        <f t="shared" ref="D393" si="144">SUM(D394:D398)-D396</f>
        <v>150712.4</v>
      </c>
      <c r="E393" s="13">
        <f t="shared" si="125"/>
        <v>32.700297250970948</v>
      </c>
      <c r="F393" s="58" t="s">
        <v>38</v>
      </c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s="5" customFormat="1" ht="15.75">
      <c r="A394" s="18">
        <v>387</v>
      </c>
      <c r="B394" s="19" t="s">
        <v>9</v>
      </c>
      <c r="C394" s="13">
        <v>0</v>
      </c>
      <c r="D394" s="13">
        <v>0</v>
      </c>
      <c r="E394" s="13">
        <f t="shared" si="125"/>
        <v>0</v>
      </c>
      <c r="F394" s="59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s="5" customFormat="1" ht="15.75">
      <c r="A395" s="18">
        <v>388</v>
      </c>
      <c r="B395" s="19" t="s">
        <v>26</v>
      </c>
      <c r="C395" s="13">
        <v>0</v>
      </c>
      <c r="D395" s="13">
        <v>0</v>
      </c>
      <c r="E395" s="13">
        <f t="shared" si="125"/>
        <v>0</v>
      </c>
      <c r="F395" s="59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s="5" customFormat="1" ht="15.75">
      <c r="A396" s="18">
        <v>389</v>
      </c>
      <c r="B396" s="19" t="s">
        <v>7</v>
      </c>
      <c r="C396" s="13">
        <v>0</v>
      </c>
      <c r="D396" s="13">
        <v>0</v>
      </c>
      <c r="E396" s="13">
        <f t="shared" si="125"/>
        <v>0</v>
      </c>
      <c r="F396" s="59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s="5" customFormat="1" ht="15.75">
      <c r="A397" s="18">
        <v>390</v>
      </c>
      <c r="B397" s="19" t="s">
        <v>6</v>
      </c>
      <c r="C397" s="15">
        <v>460890</v>
      </c>
      <c r="D397" s="15">
        <v>150712.4</v>
      </c>
      <c r="E397" s="13">
        <f t="shared" si="125"/>
        <v>32.700297250970948</v>
      </c>
      <c r="F397" s="59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s="5" customFormat="1" ht="15.75">
      <c r="A398" s="18">
        <v>391</v>
      </c>
      <c r="B398" s="19" t="s">
        <v>3</v>
      </c>
      <c r="C398" s="13">
        <v>0</v>
      </c>
      <c r="D398" s="15">
        <v>0</v>
      </c>
      <c r="E398" s="13">
        <f t="shared" si="125"/>
        <v>0</v>
      </c>
      <c r="F398" s="60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s="8" customFormat="1" ht="60.75" customHeight="1">
      <c r="A399" s="18">
        <v>392</v>
      </c>
      <c r="B399" s="30" t="s">
        <v>126</v>
      </c>
      <c r="C399" s="46">
        <f t="shared" ref="C399" si="145">SUM(C400:C404)-C402</f>
        <v>149159.1</v>
      </c>
      <c r="D399" s="46">
        <f t="shared" ref="D399" si="146">SUM(D400:D404)-D402</f>
        <v>215657</v>
      </c>
      <c r="E399" s="46">
        <f t="shared" si="125"/>
        <v>144.58185923621153</v>
      </c>
      <c r="F399" s="68" t="s">
        <v>173</v>
      </c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s="5" customFormat="1" ht="15.75">
      <c r="A400" s="18">
        <v>393</v>
      </c>
      <c r="B400" s="30" t="s">
        <v>8</v>
      </c>
      <c r="C400" s="46">
        <v>0</v>
      </c>
      <c r="D400" s="46">
        <v>0</v>
      </c>
      <c r="E400" s="46">
        <f t="shared" si="125"/>
        <v>0</v>
      </c>
      <c r="F400" s="69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s="5" customFormat="1" ht="15.75">
      <c r="A401" s="18">
        <v>394</v>
      </c>
      <c r="B401" s="30" t="s">
        <v>27</v>
      </c>
      <c r="C401" s="46">
        <v>0</v>
      </c>
      <c r="D401" s="46">
        <v>0</v>
      </c>
      <c r="E401" s="46">
        <f t="shared" si="125"/>
        <v>0</v>
      </c>
      <c r="F401" s="69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s="5" customFormat="1" ht="15.75">
      <c r="A402" s="18">
        <v>395</v>
      </c>
      <c r="B402" s="30" t="s">
        <v>7</v>
      </c>
      <c r="C402" s="46">
        <v>0</v>
      </c>
      <c r="D402" s="46">
        <v>0</v>
      </c>
      <c r="E402" s="46">
        <f t="shared" si="125"/>
        <v>0</v>
      </c>
      <c r="F402" s="69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s="5" customFormat="1" ht="15.75">
      <c r="A403" s="18">
        <v>396</v>
      </c>
      <c r="B403" s="30" t="s">
        <v>6</v>
      </c>
      <c r="C403" s="48">
        <v>149159.1</v>
      </c>
      <c r="D403" s="48">
        <v>215657</v>
      </c>
      <c r="E403" s="46">
        <f t="shared" si="125"/>
        <v>144.58185923621153</v>
      </c>
      <c r="F403" s="69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s="5" customFormat="1" ht="15.75">
      <c r="A404" s="18">
        <v>397</v>
      </c>
      <c r="B404" s="30" t="s">
        <v>3</v>
      </c>
      <c r="C404" s="46">
        <v>0</v>
      </c>
      <c r="D404" s="46">
        <v>0</v>
      </c>
      <c r="E404" s="46">
        <f t="shared" si="125"/>
        <v>0</v>
      </c>
      <c r="F404" s="70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s="8" customFormat="1" ht="138" customHeight="1">
      <c r="A405" s="18">
        <v>398</v>
      </c>
      <c r="B405" s="19" t="s">
        <v>127</v>
      </c>
      <c r="C405" s="13">
        <f t="shared" ref="C405" si="147">SUM(C406:C410)-C408</f>
        <v>5417.2</v>
      </c>
      <c r="D405" s="13">
        <f t="shared" ref="D405" si="148">SUM(D406:D410)-D408</f>
        <v>0</v>
      </c>
      <c r="E405" s="13">
        <f t="shared" ref="E405:E486" si="149">IF(C405=0,0,D405/C405*100)</f>
        <v>0</v>
      </c>
      <c r="F405" s="58" t="s">
        <v>50</v>
      </c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s="8" customFormat="1" ht="15.75">
      <c r="A406" s="18">
        <v>399</v>
      </c>
      <c r="B406" s="19" t="s">
        <v>8</v>
      </c>
      <c r="C406" s="13">
        <v>0</v>
      </c>
      <c r="D406" s="13">
        <v>0</v>
      </c>
      <c r="E406" s="13">
        <f t="shared" si="149"/>
        <v>0</v>
      </c>
      <c r="F406" s="59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s="5" customFormat="1" ht="15.75">
      <c r="A407" s="18">
        <v>400</v>
      </c>
      <c r="B407" s="19" t="s">
        <v>1</v>
      </c>
      <c r="C407" s="13">
        <v>5417.2</v>
      </c>
      <c r="D407" s="13">
        <v>0</v>
      </c>
      <c r="E407" s="13">
        <f t="shared" si="149"/>
        <v>0</v>
      </c>
      <c r="F407" s="59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s="5" customFormat="1" ht="15.75">
      <c r="A408" s="18">
        <v>401</v>
      </c>
      <c r="B408" s="19" t="s">
        <v>7</v>
      </c>
      <c r="C408" s="13">
        <v>0</v>
      </c>
      <c r="D408" s="13">
        <v>0</v>
      </c>
      <c r="E408" s="13">
        <f t="shared" si="149"/>
        <v>0</v>
      </c>
      <c r="F408" s="59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s="5" customFormat="1" ht="15.75">
      <c r="A409" s="18">
        <v>402</v>
      </c>
      <c r="B409" s="19" t="s">
        <v>6</v>
      </c>
      <c r="C409" s="13">
        <v>0</v>
      </c>
      <c r="D409" s="13">
        <v>0</v>
      </c>
      <c r="E409" s="13">
        <f t="shared" si="149"/>
        <v>0</v>
      </c>
      <c r="F409" s="59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s="5" customFormat="1" ht="15.75">
      <c r="A410" s="18">
        <v>403</v>
      </c>
      <c r="B410" s="19" t="s">
        <v>3</v>
      </c>
      <c r="C410" s="13">
        <v>0</v>
      </c>
      <c r="D410" s="13">
        <v>0</v>
      </c>
      <c r="E410" s="13">
        <f t="shared" si="149"/>
        <v>0</v>
      </c>
      <c r="F410" s="60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s="5" customFormat="1" ht="63">
      <c r="A411" s="53">
        <v>404</v>
      </c>
      <c r="B411" s="30" t="s">
        <v>169</v>
      </c>
      <c r="C411" s="46">
        <f t="shared" ref="C411" si="150">SUM(C412:C416)-C414</f>
        <v>36564.5</v>
      </c>
      <c r="D411" s="46">
        <f t="shared" ref="D411" si="151">SUM(D412:D416)-D414</f>
        <v>36585.599999999999</v>
      </c>
      <c r="E411" s="46">
        <f t="shared" si="149"/>
        <v>100.05770624512846</v>
      </c>
      <c r="F411" s="68" t="s">
        <v>174</v>
      </c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s="8" customFormat="1" ht="15.75">
      <c r="A412" s="53">
        <v>405</v>
      </c>
      <c r="B412" s="30" t="s">
        <v>8</v>
      </c>
      <c r="C412" s="46">
        <v>0</v>
      </c>
      <c r="D412" s="46">
        <v>0</v>
      </c>
      <c r="E412" s="46">
        <f t="shared" si="149"/>
        <v>0</v>
      </c>
      <c r="F412" s="69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s="5" customFormat="1" ht="15.75">
      <c r="A413" s="53">
        <v>406</v>
      </c>
      <c r="B413" s="55" t="s">
        <v>1</v>
      </c>
      <c r="C413" s="46">
        <v>34736.300000000003</v>
      </c>
      <c r="D413" s="48">
        <v>32734</v>
      </c>
      <c r="E413" s="46">
        <f t="shared" si="149"/>
        <v>94.235713072491876</v>
      </c>
      <c r="F413" s="69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s="5" customFormat="1" ht="15.75">
      <c r="A414" s="53">
        <v>407</v>
      </c>
      <c r="B414" s="55" t="s">
        <v>7</v>
      </c>
      <c r="C414" s="46">
        <v>0</v>
      </c>
      <c r="D414" s="48">
        <v>0</v>
      </c>
      <c r="E414" s="46">
        <f t="shared" si="149"/>
        <v>0</v>
      </c>
      <c r="F414" s="69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s="5" customFormat="1" ht="15.75">
      <c r="A415" s="53">
        <v>408</v>
      </c>
      <c r="B415" s="55" t="s">
        <v>5</v>
      </c>
      <c r="C415" s="46">
        <v>1828.2</v>
      </c>
      <c r="D415" s="48">
        <v>3851.6</v>
      </c>
      <c r="E415" s="46">
        <f t="shared" si="149"/>
        <v>210.67716879991247</v>
      </c>
      <c r="F415" s="69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s="5" customFormat="1" ht="15.75">
      <c r="A416" s="53">
        <v>409</v>
      </c>
      <c r="B416" s="55" t="s">
        <v>3</v>
      </c>
      <c r="C416" s="46">
        <v>0</v>
      </c>
      <c r="D416" s="46">
        <v>0</v>
      </c>
      <c r="E416" s="46">
        <f t="shared" si="149"/>
        <v>0</v>
      </c>
      <c r="F416" s="70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s="5" customFormat="1" ht="92.25" customHeight="1">
      <c r="A417" s="18">
        <v>410</v>
      </c>
      <c r="B417" s="19" t="s">
        <v>156</v>
      </c>
      <c r="C417" s="13">
        <f t="shared" ref="C417" si="152">SUM(C418:C422)-C420</f>
        <v>4500</v>
      </c>
      <c r="D417" s="13">
        <f t="shared" ref="D417" si="153">SUM(D418:D422)-D420</f>
        <v>0</v>
      </c>
      <c r="E417" s="13">
        <f t="shared" si="149"/>
        <v>0</v>
      </c>
      <c r="F417" s="61" t="s">
        <v>44</v>
      </c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s="8" customFormat="1" ht="15.75">
      <c r="A418" s="18">
        <v>411</v>
      </c>
      <c r="B418" s="19" t="s">
        <v>8</v>
      </c>
      <c r="C418" s="13">
        <v>0</v>
      </c>
      <c r="D418" s="13">
        <v>0</v>
      </c>
      <c r="E418" s="13">
        <f t="shared" si="149"/>
        <v>0</v>
      </c>
      <c r="F418" s="62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s="5" customFormat="1" ht="15.75">
      <c r="A419" s="18">
        <v>412</v>
      </c>
      <c r="B419" s="23" t="s">
        <v>1</v>
      </c>
      <c r="C419" s="13">
        <v>0</v>
      </c>
      <c r="D419" s="13">
        <v>0</v>
      </c>
      <c r="E419" s="13">
        <f t="shared" si="149"/>
        <v>0</v>
      </c>
      <c r="F419" s="62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s="5" customFormat="1" ht="15.75">
      <c r="A420" s="18">
        <v>413</v>
      </c>
      <c r="B420" s="23" t="s">
        <v>7</v>
      </c>
      <c r="C420" s="13">
        <v>0</v>
      </c>
      <c r="D420" s="13">
        <v>0</v>
      </c>
      <c r="E420" s="13">
        <f t="shared" si="149"/>
        <v>0</v>
      </c>
      <c r="F420" s="62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s="5" customFormat="1" ht="15.75">
      <c r="A421" s="18">
        <v>414</v>
      </c>
      <c r="B421" s="23" t="s">
        <v>5</v>
      </c>
      <c r="C421" s="13">
        <v>0</v>
      </c>
      <c r="D421" s="13">
        <v>0</v>
      </c>
      <c r="E421" s="13">
        <f t="shared" si="149"/>
        <v>0</v>
      </c>
      <c r="F421" s="62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s="5" customFormat="1" ht="15.75">
      <c r="A422" s="18">
        <v>415</v>
      </c>
      <c r="B422" s="23" t="s">
        <v>3</v>
      </c>
      <c r="C422" s="13">
        <v>4500</v>
      </c>
      <c r="D422" s="13">
        <v>0</v>
      </c>
      <c r="E422" s="13">
        <f t="shared" si="149"/>
        <v>0</v>
      </c>
      <c r="F422" s="63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s="5" customFormat="1" ht="94.5">
      <c r="A423" s="53">
        <v>416</v>
      </c>
      <c r="B423" s="30" t="s">
        <v>93</v>
      </c>
      <c r="C423" s="46">
        <f t="shared" ref="C423" si="154">SUM(C424:C428)-C426</f>
        <v>52929.2</v>
      </c>
      <c r="D423" s="46">
        <f t="shared" ref="D423" si="155">SUM(D424:D428)-D426</f>
        <v>54567.199999999997</v>
      </c>
      <c r="E423" s="46">
        <f t="shared" si="149"/>
        <v>103.09470008993145</v>
      </c>
      <c r="F423" s="68" t="s">
        <v>59</v>
      </c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s="8" customFormat="1" ht="15.75">
      <c r="A424" s="53">
        <v>417</v>
      </c>
      <c r="B424" s="30" t="s">
        <v>8</v>
      </c>
      <c r="C424" s="46">
        <v>0</v>
      </c>
      <c r="D424" s="46">
        <v>0</v>
      </c>
      <c r="E424" s="46">
        <f t="shared" si="149"/>
        <v>0</v>
      </c>
      <c r="F424" s="69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s="8" customFormat="1" ht="15.75">
      <c r="A425" s="53">
        <v>418</v>
      </c>
      <c r="B425" s="30" t="s">
        <v>27</v>
      </c>
      <c r="C425" s="47">
        <v>50282.7</v>
      </c>
      <c r="D425" s="47">
        <v>50282.7</v>
      </c>
      <c r="E425" s="46">
        <f t="shared" si="149"/>
        <v>100</v>
      </c>
      <c r="F425" s="69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s="5" customFormat="1" ht="15.75">
      <c r="A426" s="53">
        <v>419</v>
      </c>
      <c r="B426" s="30" t="s">
        <v>7</v>
      </c>
      <c r="C426" s="47">
        <v>0</v>
      </c>
      <c r="D426" s="47">
        <v>0</v>
      </c>
      <c r="E426" s="46">
        <f t="shared" si="149"/>
        <v>0</v>
      </c>
      <c r="F426" s="69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s="5" customFormat="1" ht="15.75">
      <c r="A427" s="53">
        <v>420</v>
      </c>
      <c r="B427" s="30" t="s">
        <v>5</v>
      </c>
      <c r="C427" s="47">
        <v>2646.5</v>
      </c>
      <c r="D427" s="48">
        <v>4284.5</v>
      </c>
      <c r="E427" s="46">
        <f t="shared" si="149"/>
        <v>161.89306631399961</v>
      </c>
      <c r="F427" s="69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s="5" customFormat="1" ht="15.75">
      <c r="A428" s="53">
        <v>421</v>
      </c>
      <c r="B428" s="30" t="s">
        <v>3</v>
      </c>
      <c r="C428" s="47">
        <v>0</v>
      </c>
      <c r="D428" s="49">
        <v>0</v>
      </c>
      <c r="E428" s="46">
        <f t="shared" si="149"/>
        <v>0</v>
      </c>
      <c r="F428" s="70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s="5" customFormat="1" ht="63">
      <c r="A429" s="53">
        <v>422</v>
      </c>
      <c r="B429" s="30" t="s">
        <v>128</v>
      </c>
      <c r="C429" s="46">
        <f t="shared" ref="C429" si="156">SUM(C430:C434)-C432</f>
        <v>72263</v>
      </c>
      <c r="D429" s="46">
        <f t="shared" ref="D429" si="157">SUM(D430:D434)-D432</f>
        <v>77678.5</v>
      </c>
      <c r="E429" s="46">
        <f t="shared" si="149"/>
        <v>107.49415330113612</v>
      </c>
      <c r="F429" s="68" t="s">
        <v>175</v>
      </c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s="5" customFormat="1" ht="15.75">
      <c r="A430" s="53">
        <v>423</v>
      </c>
      <c r="B430" s="30" t="s">
        <v>8</v>
      </c>
      <c r="C430" s="47">
        <v>0</v>
      </c>
      <c r="D430" s="47">
        <v>0</v>
      </c>
      <c r="E430" s="46">
        <f t="shared" si="149"/>
        <v>0</v>
      </c>
      <c r="F430" s="69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s="8" customFormat="1" ht="15.75">
      <c r="A431" s="53">
        <v>424</v>
      </c>
      <c r="B431" s="30" t="s">
        <v>25</v>
      </c>
      <c r="C431" s="47">
        <v>68649.8</v>
      </c>
      <c r="D431" s="47">
        <v>68649.8</v>
      </c>
      <c r="E431" s="46">
        <f t="shared" si="149"/>
        <v>100</v>
      </c>
      <c r="F431" s="69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s="5" customFormat="1" ht="15.75">
      <c r="A432" s="53">
        <v>425</v>
      </c>
      <c r="B432" s="30" t="s">
        <v>7</v>
      </c>
      <c r="C432" s="47">
        <v>0</v>
      </c>
      <c r="D432" s="47">
        <v>0</v>
      </c>
      <c r="E432" s="46">
        <f t="shared" si="149"/>
        <v>0</v>
      </c>
      <c r="F432" s="69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s="5" customFormat="1" ht="15.75">
      <c r="A433" s="53">
        <v>426</v>
      </c>
      <c r="B433" s="30" t="s">
        <v>5</v>
      </c>
      <c r="C433" s="47">
        <v>3613.2</v>
      </c>
      <c r="D433" s="49">
        <v>9028.7000000000007</v>
      </c>
      <c r="E433" s="46">
        <f t="shared" si="149"/>
        <v>249.88099191852103</v>
      </c>
      <c r="F433" s="69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s="5" customFormat="1" ht="15.75">
      <c r="A434" s="53">
        <v>427</v>
      </c>
      <c r="B434" s="30" t="s">
        <v>3</v>
      </c>
      <c r="C434" s="47">
        <v>0</v>
      </c>
      <c r="D434" s="47">
        <v>0</v>
      </c>
      <c r="E434" s="46">
        <f t="shared" si="149"/>
        <v>0</v>
      </c>
      <c r="F434" s="70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s="5" customFormat="1" ht="60.75" customHeight="1">
      <c r="A435" s="18">
        <v>428</v>
      </c>
      <c r="B435" s="30" t="s">
        <v>129</v>
      </c>
      <c r="C435" s="46">
        <f t="shared" ref="C435" si="158">SUM(C436:C440)-C438</f>
        <v>16056.2</v>
      </c>
      <c r="D435" s="46">
        <f t="shared" ref="D435" si="159">SUM(D436:D440)-D438</f>
        <v>72563.199999999997</v>
      </c>
      <c r="E435" s="46">
        <f t="shared" si="149"/>
        <v>451.9325867889039</v>
      </c>
      <c r="F435" s="68" t="s">
        <v>154</v>
      </c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s="5" customFormat="1" ht="15.75">
      <c r="A436" s="18">
        <v>429</v>
      </c>
      <c r="B436" s="30" t="s">
        <v>8</v>
      </c>
      <c r="C436" s="49">
        <v>0</v>
      </c>
      <c r="D436" s="49">
        <v>0</v>
      </c>
      <c r="E436" s="46">
        <f t="shared" si="149"/>
        <v>0</v>
      </c>
      <c r="F436" s="69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s="8" customFormat="1" ht="15.75">
      <c r="A437" s="18">
        <v>430</v>
      </c>
      <c r="B437" s="30" t="s">
        <v>1</v>
      </c>
      <c r="C437" s="49">
        <v>15253.3</v>
      </c>
      <c r="D437" s="48">
        <v>66398.2</v>
      </c>
      <c r="E437" s="46">
        <f t="shared" si="149"/>
        <v>435.30383589124978</v>
      </c>
      <c r="F437" s="69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s="5" customFormat="1" ht="15.75">
      <c r="A438" s="18">
        <v>431</v>
      </c>
      <c r="B438" s="30" t="s">
        <v>7</v>
      </c>
      <c r="C438" s="49">
        <f>C437</f>
        <v>15253.3</v>
      </c>
      <c r="D438" s="48">
        <v>66398.2</v>
      </c>
      <c r="E438" s="46">
        <f t="shared" si="149"/>
        <v>435.30383589124978</v>
      </c>
      <c r="F438" s="69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s="5" customFormat="1" ht="15.75">
      <c r="A439" s="18">
        <v>432</v>
      </c>
      <c r="B439" s="30" t="s">
        <v>5</v>
      </c>
      <c r="C439" s="49">
        <v>802.9</v>
      </c>
      <c r="D439" s="48">
        <v>6165</v>
      </c>
      <c r="E439" s="46">
        <f t="shared" si="149"/>
        <v>767.84157429318714</v>
      </c>
      <c r="F439" s="69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s="5" customFormat="1" ht="15.75">
      <c r="A440" s="18">
        <v>433</v>
      </c>
      <c r="B440" s="30" t="s">
        <v>3</v>
      </c>
      <c r="C440" s="49">
        <v>0</v>
      </c>
      <c r="D440" s="49">
        <v>0</v>
      </c>
      <c r="E440" s="46">
        <f t="shared" si="149"/>
        <v>0</v>
      </c>
      <c r="F440" s="70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s="5" customFormat="1" ht="90" customHeight="1">
      <c r="A441" s="18">
        <v>434</v>
      </c>
      <c r="B441" s="19" t="s">
        <v>131</v>
      </c>
      <c r="C441" s="13">
        <f t="shared" ref="C441" si="160">SUM(C442:C446)-C444</f>
        <v>1336</v>
      </c>
      <c r="D441" s="13">
        <f t="shared" ref="D441" si="161">SUM(D442:D446)-D444</f>
        <v>1094</v>
      </c>
      <c r="E441" s="13">
        <f t="shared" si="149"/>
        <v>81.886227544910184</v>
      </c>
      <c r="F441" s="58" t="s">
        <v>149</v>
      </c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s="5" customFormat="1" ht="15.75">
      <c r="A442" s="18">
        <v>435</v>
      </c>
      <c r="B442" s="19" t="s">
        <v>8</v>
      </c>
      <c r="C442" s="13">
        <v>0</v>
      </c>
      <c r="D442" s="13">
        <v>0</v>
      </c>
      <c r="E442" s="13">
        <f t="shared" si="149"/>
        <v>0</v>
      </c>
      <c r="F442" s="59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s="8" customFormat="1" ht="15.75">
      <c r="A443" s="18">
        <v>436</v>
      </c>
      <c r="B443" s="19" t="s">
        <v>1</v>
      </c>
      <c r="C443" s="14">
        <v>0</v>
      </c>
      <c r="D443" s="14">
        <v>0</v>
      </c>
      <c r="E443" s="13">
        <f t="shared" si="149"/>
        <v>0</v>
      </c>
      <c r="F443" s="59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s="5" customFormat="1" ht="15.75">
      <c r="A444" s="18">
        <v>437</v>
      </c>
      <c r="B444" s="19" t="s">
        <v>7</v>
      </c>
      <c r="C444" s="14">
        <v>0</v>
      </c>
      <c r="D444" s="14">
        <v>0</v>
      </c>
      <c r="E444" s="13">
        <f t="shared" si="149"/>
        <v>0</v>
      </c>
      <c r="F444" s="59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s="5" customFormat="1" ht="15.75">
      <c r="A445" s="18">
        <v>438</v>
      </c>
      <c r="B445" s="19" t="s">
        <v>5</v>
      </c>
      <c r="C445" s="14">
        <v>0</v>
      </c>
      <c r="D445" s="14">
        <v>0</v>
      </c>
      <c r="E445" s="13">
        <f t="shared" si="149"/>
        <v>0</v>
      </c>
      <c r="F445" s="59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s="5" customFormat="1" ht="15.75">
      <c r="A446" s="18">
        <v>439</v>
      </c>
      <c r="B446" s="19" t="s">
        <v>3</v>
      </c>
      <c r="C446" s="13">
        <v>1336</v>
      </c>
      <c r="D446" s="14">
        <v>1094</v>
      </c>
      <c r="E446" s="13">
        <f t="shared" si="149"/>
        <v>81.886227544910184</v>
      </c>
      <c r="F446" s="60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s="5" customFormat="1" ht="90" customHeight="1">
      <c r="A447" s="18">
        <v>440</v>
      </c>
      <c r="B447" s="19" t="s">
        <v>130</v>
      </c>
      <c r="C447" s="13">
        <f t="shared" ref="C447" si="162">SUM(C448:C452)-C450</f>
        <v>4800</v>
      </c>
      <c r="D447" s="13">
        <f t="shared" ref="D447" si="163">SUM(D448:D452)-D450</f>
        <v>275</v>
      </c>
      <c r="E447" s="13">
        <f t="shared" si="149"/>
        <v>5.7291666666666661</v>
      </c>
      <c r="F447" s="58" t="s">
        <v>60</v>
      </c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s="5" customFormat="1" ht="15.75">
      <c r="A448" s="18">
        <v>441</v>
      </c>
      <c r="B448" s="19" t="s">
        <v>8</v>
      </c>
      <c r="C448" s="13">
        <v>0</v>
      </c>
      <c r="D448" s="13">
        <v>0</v>
      </c>
      <c r="E448" s="13">
        <f t="shared" si="149"/>
        <v>0</v>
      </c>
      <c r="F448" s="59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s="5" customFormat="1" ht="15.75">
      <c r="A449" s="18">
        <v>442</v>
      </c>
      <c r="B449" s="19" t="s">
        <v>1</v>
      </c>
      <c r="C449" s="13">
        <v>0</v>
      </c>
      <c r="D449" s="13">
        <v>0</v>
      </c>
      <c r="E449" s="13">
        <f t="shared" si="149"/>
        <v>0</v>
      </c>
      <c r="F449" s="59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s="5" customFormat="1" ht="15.75">
      <c r="A450" s="18">
        <v>443</v>
      </c>
      <c r="B450" s="19" t="s">
        <v>7</v>
      </c>
      <c r="C450" s="13">
        <v>0</v>
      </c>
      <c r="D450" s="13">
        <v>0</v>
      </c>
      <c r="E450" s="13">
        <f t="shared" si="149"/>
        <v>0</v>
      </c>
      <c r="F450" s="59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s="5" customFormat="1" ht="15.75">
      <c r="A451" s="18">
        <v>444</v>
      </c>
      <c r="B451" s="19" t="s">
        <v>5</v>
      </c>
      <c r="C451" s="13">
        <v>0</v>
      </c>
      <c r="D451" s="13">
        <v>0</v>
      </c>
      <c r="E451" s="13">
        <f t="shared" si="149"/>
        <v>0</v>
      </c>
      <c r="F451" s="59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s="5" customFormat="1" ht="15.75">
      <c r="A452" s="18">
        <v>445</v>
      </c>
      <c r="B452" s="19" t="s">
        <v>3</v>
      </c>
      <c r="C452" s="15">
        <v>4800</v>
      </c>
      <c r="D452" s="13">
        <v>275</v>
      </c>
      <c r="E452" s="13">
        <f t="shared" si="149"/>
        <v>5.7291666666666661</v>
      </c>
      <c r="F452" s="60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s="36" customFormat="1" ht="63">
      <c r="A453" s="18">
        <v>446</v>
      </c>
      <c r="B453" s="19" t="s">
        <v>94</v>
      </c>
      <c r="C453" s="15">
        <v>0</v>
      </c>
      <c r="D453" s="15">
        <v>785</v>
      </c>
      <c r="E453" s="13">
        <v>100</v>
      </c>
      <c r="F453" s="61" t="s">
        <v>49</v>
      </c>
    </row>
    <row r="454" spans="1:26" s="36" customFormat="1" ht="15.75">
      <c r="A454" s="18">
        <v>447</v>
      </c>
      <c r="B454" s="19" t="s">
        <v>8</v>
      </c>
      <c r="C454" s="15">
        <v>0</v>
      </c>
      <c r="D454" s="15">
        <v>0</v>
      </c>
      <c r="E454" s="13">
        <f t="shared" si="149"/>
        <v>0</v>
      </c>
      <c r="F454" s="64"/>
    </row>
    <row r="455" spans="1:26" s="36" customFormat="1" ht="15.75">
      <c r="A455" s="18">
        <v>448</v>
      </c>
      <c r="B455" s="19" t="s">
        <v>1</v>
      </c>
      <c r="C455" s="15">
        <v>0</v>
      </c>
      <c r="D455" s="15">
        <v>0</v>
      </c>
      <c r="E455" s="13">
        <f t="shared" si="149"/>
        <v>0</v>
      </c>
      <c r="F455" s="64"/>
    </row>
    <row r="456" spans="1:26" s="36" customFormat="1" ht="15.75">
      <c r="A456" s="18">
        <v>449</v>
      </c>
      <c r="B456" s="19" t="s">
        <v>7</v>
      </c>
      <c r="C456" s="15">
        <v>0</v>
      </c>
      <c r="D456" s="15">
        <v>0</v>
      </c>
      <c r="E456" s="13">
        <f t="shared" si="149"/>
        <v>0</v>
      </c>
      <c r="F456" s="64"/>
    </row>
    <row r="457" spans="1:26" s="36" customFormat="1" ht="15.75">
      <c r="A457" s="18">
        <v>450</v>
      </c>
      <c r="B457" s="19" t="s">
        <v>5</v>
      </c>
      <c r="C457" s="15">
        <v>0</v>
      </c>
      <c r="D457" s="15">
        <v>0</v>
      </c>
      <c r="E457" s="13">
        <f t="shared" si="149"/>
        <v>0</v>
      </c>
      <c r="F457" s="64"/>
    </row>
    <row r="458" spans="1:26" s="36" customFormat="1" ht="15.75">
      <c r="A458" s="18">
        <v>451</v>
      </c>
      <c r="B458" s="19" t="s">
        <v>3</v>
      </c>
      <c r="C458" s="15">
        <v>0</v>
      </c>
      <c r="D458" s="15">
        <v>785</v>
      </c>
      <c r="E458" s="13">
        <v>100</v>
      </c>
      <c r="F458" s="65"/>
    </row>
    <row r="459" spans="1:26" s="36" customFormat="1" ht="63">
      <c r="A459" s="18">
        <v>452</v>
      </c>
      <c r="B459" s="19" t="s">
        <v>132</v>
      </c>
      <c r="C459" s="15">
        <v>0</v>
      </c>
      <c r="D459" s="15">
        <v>1017</v>
      </c>
      <c r="E459" s="13">
        <v>100</v>
      </c>
      <c r="F459" s="61" t="s">
        <v>45</v>
      </c>
    </row>
    <row r="460" spans="1:26" s="36" customFormat="1" ht="15.75">
      <c r="A460" s="18">
        <v>453</v>
      </c>
      <c r="B460" s="19" t="s">
        <v>8</v>
      </c>
      <c r="C460" s="15">
        <v>0</v>
      </c>
      <c r="D460" s="15">
        <v>0</v>
      </c>
      <c r="E460" s="13">
        <f t="shared" si="149"/>
        <v>0</v>
      </c>
      <c r="F460" s="64"/>
    </row>
    <row r="461" spans="1:26" s="36" customFormat="1" ht="15.75">
      <c r="A461" s="18">
        <v>454</v>
      </c>
      <c r="B461" s="19" t="s">
        <v>1</v>
      </c>
      <c r="C461" s="15">
        <v>0</v>
      </c>
      <c r="D461" s="15">
        <v>0</v>
      </c>
      <c r="E461" s="13">
        <f t="shared" si="149"/>
        <v>0</v>
      </c>
      <c r="F461" s="64"/>
    </row>
    <row r="462" spans="1:26" s="36" customFormat="1" ht="15.75">
      <c r="A462" s="18">
        <v>455</v>
      </c>
      <c r="B462" s="19" t="s">
        <v>7</v>
      </c>
      <c r="C462" s="15">
        <v>0</v>
      </c>
      <c r="D462" s="15">
        <v>0</v>
      </c>
      <c r="E462" s="13">
        <f t="shared" si="149"/>
        <v>0</v>
      </c>
      <c r="F462" s="64"/>
    </row>
    <row r="463" spans="1:26" s="36" customFormat="1" ht="15.75">
      <c r="A463" s="18">
        <v>456</v>
      </c>
      <c r="B463" s="19" t="s">
        <v>5</v>
      </c>
      <c r="C463" s="15">
        <v>0</v>
      </c>
      <c r="D463" s="15">
        <v>0</v>
      </c>
      <c r="E463" s="13">
        <f t="shared" si="149"/>
        <v>0</v>
      </c>
      <c r="F463" s="64"/>
    </row>
    <row r="464" spans="1:26" s="36" customFormat="1" ht="15.75">
      <c r="A464" s="18">
        <v>457</v>
      </c>
      <c r="B464" s="19" t="s">
        <v>3</v>
      </c>
      <c r="C464" s="15">
        <v>0</v>
      </c>
      <c r="D464" s="15">
        <v>1017</v>
      </c>
      <c r="E464" s="13">
        <v>100</v>
      </c>
      <c r="F464" s="65"/>
    </row>
    <row r="465" spans="1:26" s="36" customFormat="1" ht="63">
      <c r="A465" s="18">
        <v>458</v>
      </c>
      <c r="B465" s="19" t="s">
        <v>95</v>
      </c>
      <c r="C465" s="15">
        <v>0</v>
      </c>
      <c r="D465" s="15">
        <v>150</v>
      </c>
      <c r="E465" s="13">
        <f t="shared" si="149"/>
        <v>0</v>
      </c>
      <c r="F465" s="61" t="s">
        <v>45</v>
      </c>
    </row>
    <row r="466" spans="1:26" s="36" customFormat="1" ht="15.75">
      <c r="A466" s="18">
        <v>459</v>
      </c>
      <c r="B466" s="19" t="s">
        <v>8</v>
      </c>
      <c r="C466" s="15">
        <v>0</v>
      </c>
      <c r="D466" s="15">
        <v>0</v>
      </c>
      <c r="E466" s="13">
        <f t="shared" si="149"/>
        <v>0</v>
      </c>
      <c r="F466" s="64"/>
    </row>
    <row r="467" spans="1:26" s="36" customFormat="1" ht="15.75">
      <c r="A467" s="18">
        <v>460</v>
      </c>
      <c r="B467" s="19" t="s">
        <v>1</v>
      </c>
      <c r="C467" s="15">
        <v>0</v>
      </c>
      <c r="D467" s="15">
        <v>0</v>
      </c>
      <c r="E467" s="13">
        <f t="shared" si="149"/>
        <v>0</v>
      </c>
      <c r="F467" s="64"/>
    </row>
    <row r="468" spans="1:26" s="36" customFormat="1" ht="15.75">
      <c r="A468" s="18">
        <v>461</v>
      </c>
      <c r="B468" s="19" t="s">
        <v>7</v>
      </c>
      <c r="C468" s="15">
        <v>0</v>
      </c>
      <c r="D468" s="15">
        <v>0</v>
      </c>
      <c r="E468" s="13">
        <f t="shared" si="149"/>
        <v>0</v>
      </c>
      <c r="F468" s="64"/>
    </row>
    <row r="469" spans="1:26" s="36" customFormat="1" ht="15.75">
      <c r="A469" s="18">
        <v>462</v>
      </c>
      <c r="B469" s="19" t="s">
        <v>5</v>
      </c>
      <c r="C469" s="15">
        <v>0</v>
      </c>
      <c r="D469" s="15">
        <v>0</v>
      </c>
      <c r="E469" s="13">
        <f t="shared" si="149"/>
        <v>0</v>
      </c>
      <c r="F469" s="64"/>
    </row>
    <row r="470" spans="1:26" s="36" customFormat="1" ht="15.75">
      <c r="A470" s="18">
        <v>463</v>
      </c>
      <c r="B470" s="19" t="s">
        <v>3</v>
      </c>
      <c r="C470" s="15">
        <v>0</v>
      </c>
      <c r="D470" s="15">
        <v>150</v>
      </c>
      <c r="E470" s="13">
        <v>100</v>
      </c>
      <c r="F470" s="65"/>
    </row>
    <row r="471" spans="1:26" s="5" customFormat="1" ht="78.75">
      <c r="A471" s="18">
        <v>464</v>
      </c>
      <c r="B471" s="19" t="s">
        <v>133</v>
      </c>
      <c r="C471" s="13">
        <f t="shared" ref="C471" si="164">SUM(C472:C476)-C474</f>
        <v>6616.6</v>
      </c>
      <c r="D471" s="13">
        <f t="shared" ref="D471" si="165">SUM(D472:D476)-D474</f>
        <v>0</v>
      </c>
      <c r="E471" s="13">
        <f t="shared" si="149"/>
        <v>0</v>
      </c>
      <c r="F471" s="58" t="s">
        <v>150</v>
      </c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s="12" customFormat="1" ht="15.75">
      <c r="A472" s="18">
        <v>465</v>
      </c>
      <c r="B472" s="19" t="s">
        <v>8</v>
      </c>
      <c r="C472" s="15">
        <v>0</v>
      </c>
      <c r="D472" s="15">
        <v>0</v>
      </c>
      <c r="E472" s="13">
        <f t="shared" si="149"/>
        <v>0</v>
      </c>
      <c r="F472" s="59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s="12" customFormat="1" ht="15.75">
      <c r="A473" s="18">
        <v>466</v>
      </c>
      <c r="B473" s="19" t="s">
        <v>1</v>
      </c>
      <c r="C473" s="15">
        <v>0</v>
      </c>
      <c r="D473" s="15">
        <v>0</v>
      </c>
      <c r="E473" s="13">
        <f t="shared" si="149"/>
        <v>0</v>
      </c>
      <c r="F473" s="59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s="12" customFormat="1" ht="15.75">
      <c r="A474" s="18">
        <v>467</v>
      </c>
      <c r="B474" s="19" t="s">
        <v>7</v>
      </c>
      <c r="C474" s="14">
        <v>0</v>
      </c>
      <c r="D474" s="14">
        <v>0</v>
      </c>
      <c r="E474" s="13">
        <f t="shared" si="149"/>
        <v>0</v>
      </c>
      <c r="F474" s="59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s="12" customFormat="1" ht="15.75">
      <c r="A475" s="18">
        <v>468</v>
      </c>
      <c r="B475" s="19" t="s">
        <v>5</v>
      </c>
      <c r="C475" s="15">
        <v>6616.6</v>
      </c>
      <c r="D475" s="15">
        <v>0</v>
      </c>
      <c r="E475" s="13">
        <f t="shared" si="149"/>
        <v>0</v>
      </c>
      <c r="F475" s="59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s="12" customFormat="1" ht="15.75">
      <c r="A476" s="18">
        <v>469</v>
      </c>
      <c r="B476" s="19" t="s">
        <v>3</v>
      </c>
      <c r="C476" s="15">
        <v>0</v>
      </c>
      <c r="D476" s="15">
        <v>0</v>
      </c>
      <c r="E476" s="13">
        <f t="shared" si="149"/>
        <v>0</v>
      </c>
      <c r="F476" s="60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s="12" customFormat="1" ht="15.75">
      <c r="A477" s="18">
        <v>470</v>
      </c>
      <c r="B477" s="79" t="s">
        <v>18</v>
      </c>
      <c r="C477" s="79"/>
      <c r="D477" s="79"/>
      <c r="E477" s="79"/>
      <c r="F477" s="79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s="5" customFormat="1" ht="63">
      <c r="A478" s="18">
        <v>471</v>
      </c>
      <c r="B478" s="19" t="s">
        <v>96</v>
      </c>
      <c r="C478" s="13">
        <f t="shared" ref="C478" si="166">SUM(C479:C483)-C481</f>
        <v>30000</v>
      </c>
      <c r="D478" s="13">
        <f t="shared" ref="D478" si="167">SUM(D479:D483)-D481</f>
        <v>105950</v>
      </c>
      <c r="E478" s="13">
        <v>100</v>
      </c>
      <c r="F478" s="58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s="5" customFormat="1" ht="15.75">
      <c r="A479" s="18">
        <v>472</v>
      </c>
      <c r="B479" s="19" t="s">
        <v>9</v>
      </c>
      <c r="C479" s="13">
        <f t="shared" ref="C479:D479" si="168">C485</f>
        <v>0</v>
      </c>
      <c r="D479" s="13">
        <f t="shared" si="168"/>
        <v>0</v>
      </c>
      <c r="E479" s="13">
        <f t="shared" si="149"/>
        <v>0</v>
      </c>
      <c r="F479" s="59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s="5" customFormat="1" ht="15.75">
      <c r="A480" s="18">
        <v>473</v>
      </c>
      <c r="B480" s="19" t="s">
        <v>1</v>
      </c>
      <c r="C480" s="13">
        <f t="shared" ref="C480:D483" si="169">C486</f>
        <v>0</v>
      </c>
      <c r="D480" s="13">
        <f t="shared" si="169"/>
        <v>0</v>
      </c>
      <c r="E480" s="13">
        <f t="shared" si="149"/>
        <v>0</v>
      </c>
      <c r="F480" s="59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s="5" customFormat="1" ht="15.75">
      <c r="A481" s="18">
        <v>474</v>
      </c>
      <c r="B481" s="19" t="s">
        <v>7</v>
      </c>
      <c r="C481" s="13">
        <f t="shared" si="169"/>
        <v>0</v>
      </c>
      <c r="D481" s="13">
        <f t="shared" si="169"/>
        <v>0</v>
      </c>
      <c r="E481" s="13">
        <f t="shared" si="149"/>
        <v>0</v>
      </c>
      <c r="F481" s="59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s="5" customFormat="1" ht="15.75">
      <c r="A482" s="18">
        <v>475</v>
      </c>
      <c r="B482" s="19" t="s">
        <v>6</v>
      </c>
      <c r="C482" s="13">
        <f t="shared" si="169"/>
        <v>0</v>
      </c>
      <c r="D482" s="13">
        <f t="shared" si="169"/>
        <v>0</v>
      </c>
      <c r="E482" s="13">
        <f t="shared" si="149"/>
        <v>0</v>
      </c>
      <c r="F482" s="59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s="5" customFormat="1" ht="15.75">
      <c r="A483" s="18">
        <v>476</v>
      </c>
      <c r="B483" s="19" t="s">
        <v>3</v>
      </c>
      <c r="C483" s="13">
        <f t="shared" si="169"/>
        <v>30000</v>
      </c>
      <c r="D483" s="13">
        <f t="shared" si="169"/>
        <v>105950</v>
      </c>
      <c r="E483" s="13">
        <v>100</v>
      </c>
      <c r="F483" s="60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s="5" customFormat="1" ht="63">
      <c r="A484" s="18">
        <v>477</v>
      </c>
      <c r="B484" s="19" t="s">
        <v>97</v>
      </c>
      <c r="C484" s="13">
        <f t="shared" ref="C484" si="170">SUM(C485:C489)-C487</f>
        <v>30000</v>
      </c>
      <c r="D484" s="13">
        <f t="shared" ref="D484" si="171">SUM(D485:D489)-D487</f>
        <v>105950</v>
      </c>
      <c r="E484" s="13">
        <v>100</v>
      </c>
      <c r="F484" s="58" t="s">
        <v>176</v>
      </c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s="5" customFormat="1" ht="15.75">
      <c r="A485" s="18">
        <v>478</v>
      </c>
      <c r="B485" s="19" t="s">
        <v>9</v>
      </c>
      <c r="C485" s="13">
        <v>0</v>
      </c>
      <c r="D485" s="13">
        <v>0</v>
      </c>
      <c r="E485" s="13">
        <f t="shared" si="149"/>
        <v>0</v>
      </c>
      <c r="F485" s="66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s="5" customFormat="1" ht="15.75">
      <c r="A486" s="18">
        <v>479</v>
      </c>
      <c r="B486" s="19" t="s">
        <v>1</v>
      </c>
      <c r="C486" s="13">
        <v>0</v>
      </c>
      <c r="D486" s="13">
        <v>0</v>
      </c>
      <c r="E486" s="13">
        <f t="shared" si="149"/>
        <v>0</v>
      </c>
      <c r="F486" s="66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s="5" customFormat="1" ht="15.75">
      <c r="A487" s="18">
        <v>480</v>
      </c>
      <c r="B487" s="19" t="s">
        <v>7</v>
      </c>
      <c r="C487" s="13">
        <v>0</v>
      </c>
      <c r="D487" s="13">
        <v>0</v>
      </c>
      <c r="E487" s="13">
        <f t="shared" ref="E487:E532" si="172">IF(C487=0,0,D487/C487*100)</f>
        <v>0</v>
      </c>
      <c r="F487" s="66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s="5" customFormat="1" ht="15.75">
      <c r="A488" s="18">
        <v>481</v>
      </c>
      <c r="B488" s="19" t="s">
        <v>6</v>
      </c>
      <c r="C488" s="13">
        <v>0</v>
      </c>
      <c r="D488" s="13">
        <v>0</v>
      </c>
      <c r="E488" s="13">
        <f t="shared" si="172"/>
        <v>0</v>
      </c>
      <c r="F488" s="66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s="5" customFormat="1" ht="15.75">
      <c r="A489" s="18">
        <v>482</v>
      </c>
      <c r="B489" s="19" t="s">
        <v>3</v>
      </c>
      <c r="C489" s="13">
        <v>30000</v>
      </c>
      <c r="D489" s="15">
        <v>105950</v>
      </c>
      <c r="E489" s="13">
        <v>100</v>
      </c>
      <c r="F489" s="6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s="5" customFormat="1" ht="15.75">
      <c r="A490" s="18">
        <v>483</v>
      </c>
      <c r="B490" s="79" t="s">
        <v>19</v>
      </c>
      <c r="C490" s="79"/>
      <c r="D490" s="79"/>
      <c r="E490" s="79"/>
      <c r="F490" s="79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s="5" customFormat="1" ht="47.25">
      <c r="A491" s="18">
        <v>484</v>
      </c>
      <c r="B491" s="19" t="s">
        <v>98</v>
      </c>
      <c r="C491" s="13">
        <f t="shared" ref="C491" si="173">SUM(C492:C496)-C494</f>
        <v>147746</v>
      </c>
      <c r="D491" s="13">
        <f t="shared" ref="D491" si="174">SUM(D492:D496)-D494</f>
        <v>396903.49999999994</v>
      </c>
      <c r="E491" s="13">
        <v>100</v>
      </c>
      <c r="F491" s="58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s="5" customFormat="1" ht="15.75">
      <c r="A492" s="18">
        <v>485</v>
      </c>
      <c r="B492" s="24" t="s">
        <v>9</v>
      </c>
      <c r="C492" s="13">
        <f>C504+C510+C516+C522+C528+C498</f>
        <v>1185.9000000000001</v>
      </c>
      <c r="D492" s="13">
        <f>D504+D510+D516+D522+D528+D498</f>
        <v>1185.9000000000001</v>
      </c>
      <c r="E492" s="13">
        <f t="shared" si="172"/>
        <v>100</v>
      </c>
      <c r="F492" s="59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s="5" customFormat="1" ht="15.75">
      <c r="A493" s="18">
        <v>486</v>
      </c>
      <c r="B493" s="24" t="s">
        <v>27</v>
      </c>
      <c r="C493" s="13">
        <f t="shared" ref="C493:D496" si="175">C505+C511+C517+C523+C529+C499</f>
        <v>89.2</v>
      </c>
      <c r="D493" s="13">
        <f t="shared" si="175"/>
        <v>89.2</v>
      </c>
      <c r="E493" s="13">
        <f t="shared" si="172"/>
        <v>100</v>
      </c>
      <c r="F493" s="59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s="5" customFormat="1" ht="15.75">
      <c r="A494" s="18">
        <v>487</v>
      </c>
      <c r="B494" s="24" t="s">
        <v>7</v>
      </c>
      <c r="C494" s="13">
        <f t="shared" si="175"/>
        <v>89.2</v>
      </c>
      <c r="D494" s="13">
        <f t="shared" si="175"/>
        <v>89.2</v>
      </c>
      <c r="E494" s="13">
        <f t="shared" si="172"/>
        <v>100</v>
      </c>
      <c r="F494" s="59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s="5" customFormat="1" ht="15.75">
      <c r="A495" s="18">
        <v>488</v>
      </c>
      <c r="B495" s="24" t="s">
        <v>6</v>
      </c>
      <c r="C495" s="13">
        <f t="shared" si="175"/>
        <v>2505.9</v>
      </c>
      <c r="D495" s="13">
        <f t="shared" si="175"/>
        <v>2622.3</v>
      </c>
      <c r="E495" s="13">
        <f t="shared" si="172"/>
        <v>104.64503771100205</v>
      </c>
      <c r="F495" s="59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s="5" customFormat="1" ht="15.75">
      <c r="A496" s="18">
        <v>489</v>
      </c>
      <c r="B496" s="24" t="s">
        <v>3</v>
      </c>
      <c r="C496" s="13">
        <f t="shared" si="175"/>
        <v>143965</v>
      </c>
      <c r="D496" s="13">
        <f t="shared" si="175"/>
        <v>393006.1</v>
      </c>
      <c r="E496" s="13">
        <v>100</v>
      </c>
      <c r="F496" s="60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s="9" customFormat="1" ht="78.75">
      <c r="A497" s="18">
        <v>490</v>
      </c>
      <c r="B497" s="19" t="s">
        <v>134</v>
      </c>
      <c r="C497" s="15">
        <v>0</v>
      </c>
      <c r="D497" s="15">
        <v>118880</v>
      </c>
      <c r="E497" s="13">
        <v>100</v>
      </c>
      <c r="F497" s="58" t="s">
        <v>54</v>
      </c>
    </row>
    <row r="498" spans="1:26" s="9" customFormat="1" ht="15.75">
      <c r="A498" s="18">
        <v>491</v>
      </c>
      <c r="B498" s="24" t="s">
        <v>9</v>
      </c>
      <c r="C498" s="15">
        <v>0</v>
      </c>
      <c r="D498" s="15">
        <v>0</v>
      </c>
      <c r="E498" s="13">
        <f t="shared" si="172"/>
        <v>0</v>
      </c>
      <c r="F498" s="59"/>
    </row>
    <row r="499" spans="1:26" s="9" customFormat="1" ht="15.75">
      <c r="A499" s="18">
        <v>492</v>
      </c>
      <c r="B499" s="24" t="s">
        <v>1</v>
      </c>
      <c r="C499" s="15">
        <v>0</v>
      </c>
      <c r="D499" s="15">
        <v>0</v>
      </c>
      <c r="E499" s="13">
        <f t="shared" si="172"/>
        <v>0</v>
      </c>
      <c r="F499" s="59"/>
    </row>
    <row r="500" spans="1:26" s="9" customFormat="1" ht="15.75">
      <c r="A500" s="18">
        <v>493</v>
      </c>
      <c r="B500" s="24" t="s">
        <v>7</v>
      </c>
      <c r="C500" s="15">
        <v>0</v>
      </c>
      <c r="D500" s="15">
        <v>0</v>
      </c>
      <c r="E500" s="13">
        <f t="shared" si="172"/>
        <v>0</v>
      </c>
      <c r="F500" s="59"/>
    </row>
    <row r="501" spans="1:26" s="9" customFormat="1" ht="15.75">
      <c r="A501" s="18">
        <v>494</v>
      </c>
      <c r="B501" s="24" t="s">
        <v>6</v>
      </c>
      <c r="C501" s="15">
        <v>0</v>
      </c>
      <c r="D501" s="15">
        <v>0</v>
      </c>
      <c r="E501" s="13">
        <f t="shared" si="172"/>
        <v>0</v>
      </c>
      <c r="F501" s="59"/>
    </row>
    <row r="502" spans="1:26" s="9" customFormat="1" ht="15.75">
      <c r="A502" s="18">
        <v>495</v>
      </c>
      <c r="B502" s="24" t="s">
        <v>3</v>
      </c>
      <c r="C502" s="15">
        <v>0</v>
      </c>
      <c r="D502" s="15">
        <v>302722</v>
      </c>
      <c r="E502" s="13">
        <v>100</v>
      </c>
      <c r="F502" s="60"/>
    </row>
    <row r="503" spans="1:26" s="5" customFormat="1" ht="63">
      <c r="A503" s="18">
        <v>496</v>
      </c>
      <c r="B503" s="19" t="s">
        <v>135</v>
      </c>
      <c r="C503" s="13">
        <f t="shared" ref="C503" si="176">SUM(C504:C508)-C506</f>
        <v>100000</v>
      </c>
      <c r="D503" s="13">
        <f t="shared" ref="D503" si="177">SUM(D504:D508)-D506</f>
        <v>20544.099999999999</v>
      </c>
      <c r="E503" s="13">
        <f t="shared" si="172"/>
        <v>20.5441</v>
      </c>
      <c r="F503" s="58" t="s">
        <v>151</v>
      </c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s="5" customFormat="1" ht="15.75">
      <c r="A504" s="18">
        <v>497</v>
      </c>
      <c r="B504" s="24" t="s">
        <v>9</v>
      </c>
      <c r="C504" s="15">
        <v>0</v>
      </c>
      <c r="D504" s="15">
        <v>0</v>
      </c>
      <c r="E504" s="13">
        <f t="shared" si="172"/>
        <v>0</v>
      </c>
      <c r="F504" s="59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s="5" customFormat="1" ht="15.75">
      <c r="A505" s="18">
        <v>498</v>
      </c>
      <c r="B505" s="24" t="s">
        <v>1</v>
      </c>
      <c r="C505" s="15">
        <v>0</v>
      </c>
      <c r="D505" s="15">
        <v>0</v>
      </c>
      <c r="E505" s="13">
        <f t="shared" si="172"/>
        <v>0</v>
      </c>
      <c r="F505" s="59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s="5" customFormat="1" ht="15.75">
      <c r="A506" s="18">
        <v>499</v>
      </c>
      <c r="B506" s="24" t="s">
        <v>7</v>
      </c>
      <c r="C506" s="15">
        <v>0</v>
      </c>
      <c r="D506" s="15">
        <v>0</v>
      </c>
      <c r="E506" s="13">
        <f t="shared" si="172"/>
        <v>0</v>
      </c>
      <c r="F506" s="59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s="5" customFormat="1" ht="15.75">
      <c r="A507" s="18">
        <v>500</v>
      </c>
      <c r="B507" s="24" t="s">
        <v>6</v>
      </c>
      <c r="C507" s="15">
        <v>0</v>
      </c>
      <c r="D507" s="15">
        <v>0</v>
      </c>
      <c r="E507" s="13">
        <f t="shared" si="172"/>
        <v>0</v>
      </c>
      <c r="F507" s="59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s="5" customFormat="1" ht="15.75">
      <c r="A508" s="18">
        <v>501</v>
      </c>
      <c r="B508" s="24" t="s">
        <v>3</v>
      </c>
      <c r="C508" s="15">
        <v>100000</v>
      </c>
      <c r="D508" s="15">
        <v>20544.099999999999</v>
      </c>
      <c r="E508" s="13">
        <f t="shared" si="172"/>
        <v>20.5441</v>
      </c>
      <c r="F508" s="60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s="5" customFormat="1" ht="63">
      <c r="A509" s="18">
        <v>502</v>
      </c>
      <c r="B509" s="19" t="s">
        <v>136</v>
      </c>
      <c r="C509" s="13">
        <f t="shared" ref="C509" si="178">SUM(C510:C514)-C512</f>
        <v>24000</v>
      </c>
      <c r="D509" s="13">
        <f t="shared" ref="D509" si="179">SUM(D510:D514)-D512</f>
        <v>32257.5</v>
      </c>
      <c r="E509" s="13">
        <f t="shared" si="172"/>
        <v>134.40625</v>
      </c>
      <c r="F509" s="61" t="s">
        <v>46</v>
      </c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s="5" customFormat="1" ht="15.75">
      <c r="A510" s="18">
        <v>503</v>
      </c>
      <c r="B510" s="24" t="s">
        <v>9</v>
      </c>
      <c r="C510" s="13">
        <v>0</v>
      </c>
      <c r="D510" s="13">
        <v>0</v>
      </c>
      <c r="E510" s="13">
        <f t="shared" si="172"/>
        <v>0</v>
      </c>
      <c r="F510" s="62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s="5" customFormat="1" ht="15.75">
      <c r="A511" s="18">
        <v>504</v>
      </c>
      <c r="B511" s="24" t="s">
        <v>1</v>
      </c>
      <c r="C511" s="13">
        <v>0</v>
      </c>
      <c r="D511" s="13">
        <v>0</v>
      </c>
      <c r="E511" s="13">
        <f t="shared" si="172"/>
        <v>0</v>
      </c>
      <c r="F511" s="62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s="5" customFormat="1" ht="15.75">
      <c r="A512" s="18">
        <v>505</v>
      </c>
      <c r="B512" s="24" t="s">
        <v>7</v>
      </c>
      <c r="C512" s="13">
        <v>0</v>
      </c>
      <c r="D512" s="13">
        <v>0</v>
      </c>
      <c r="E512" s="13">
        <f t="shared" si="172"/>
        <v>0</v>
      </c>
      <c r="F512" s="62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s="5" customFormat="1" ht="15.75">
      <c r="A513" s="18">
        <v>506</v>
      </c>
      <c r="B513" s="24" t="s">
        <v>6</v>
      </c>
      <c r="C513" s="13">
        <v>0</v>
      </c>
      <c r="D513" s="13">
        <v>0</v>
      </c>
      <c r="E513" s="13">
        <f t="shared" si="172"/>
        <v>0</v>
      </c>
      <c r="F513" s="62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s="5" customFormat="1" ht="15.75">
      <c r="A514" s="18">
        <v>507</v>
      </c>
      <c r="B514" s="24" t="s">
        <v>3</v>
      </c>
      <c r="C514" s="13">
        <v>24000</v>
      </c>
      <c r="D514" s="15">
        <v>32257.5</v>
      </c>
      <c r="E514" s="13">
        <f t="shared" si="172"/>
        <v>134.40625</v>
      </c>
      <c r="F514" s="63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s="5" customFormat="1" ht="63">
      <c r="A515" s="18">
        <v>508</v>
      </c>
      <c r="B515" s="19" t="s">
        <v>137</v>
      </c>
      <c r="C515" s="13">
        <f t="shared" ref="C515" si="180">SUM(C516:C520)-C518</f>
        <v>13500</v>
      </c>
      <c r="D515" s="13">
        <f t="shared" ref="D515" si="181">SUM(D516:D520)-D518</f>
        <v>37482.5</v>
      </c>
      <c r="E515" s="13">
        <f t="shared" si="172"/>
        <v>277.64814814814815</v>
      </c>
      <c r="F515" s="61" t="s">
        <v>152</v>
      </c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s="5" customFormat="1" ht="15.75">
      <c r="A516" s="18">
        <v>509</v>
      </c>
      <c r="B516" s="24" t="s">
        <v>9</v>
      </c>
      <c r="C516" s="13">
        <v>0</v>
      </c>
      <c r="D516" s="13">
        <v>0</v>
      </c>
      <c r="E516" s="13">
        <f t="shared" si="172"/>
        <v>0</v>
      </c>
      <c r="F516" s="62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s="5" customFormat="1" ht="15.75">
      <c r="A517" s="18">
        <v>510</v>
      </c>
      <c r="B517" s="24" t="s">
        <v>1</v>
      </c>
      <c r="C517" s="13">
        <v>0</v>
      </c>
      <c r="D517" s="13">
        <v>0</v>
      </c>
      <c r="E517" s="13">
        <f t="shared" si="172"/>
        <v>0</v>
      </c>
      <c r="F517" s="62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s="5" customFormat="1" ht="15.75">
      <c r="A518" s="18">
        <v>511</v>
      </c>
      <c r="B518" s="24" t="s">
        <v>7</v>
      </c>
      <c r="C518" s="13">
        <v>0</v>
      </c>
      <c r="D518" s="13">
        <v>0</v>
      </c>
      <c r="E518" s="13">
        <f t="shared" si="172"/>
        <v>0</v>
      </c>
      <c r="F518" s="62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s="5" customFormat="1" ht="15.75">
      <c r="A519" s="18">
        <v>512</v>
      </c>
      <c r="B519" s="24" t="s">
        <v>6</v>
      </c>
      <c r="C519" s="13">
        <v>0</v>
      </c>
      <c r="D519" s="13">
        <v>0</v>
      </c>
      <c r="E519" s="13">
        <f t="shared" si="172"/>
        <v>0</v>
      </c>
      <c r="F519" s="62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s="5" customFormat="1" ht="15.75">
      <c r="A520" s="18">
        <v>513</v>
      </c>
      <c r="B520" s="24" t="s">
        <v>3</v>
      </c>
      <c r="C520" s="13">
        <v>13500</v>
      </c>
      <c r="D520" s="15">
        <v>37482.5</v>
      </c>
      <c r="E520" s="13">
        <f t="shared" si="172"/>
        <v>277.64814814814815</v>
      </c>
      <c r="F520" s="63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s="5" customFormat="1" ht="63">
      <c r="A521" s="18">
        <v>514</v>
      </c>
      <c r="B521" s="19" t="s">
        <v>138</v>
      </c>
      <c r="C521" s="13">
        <f t="shared" ref="C521" si="182">SUM(C522:C526)-C524</f>
        <v>6465</v>
      </c>
      <c r="D521" s="13">
        <f t="shared" ref="D521" si="183">SUM(D522:D526)-D524</f>
        <v>0</v>
      </c>
      <c r="E521" s="13">
        <f t="shared" si="172"/>
        <v>0</v>
      </c>
      <c r="F521" s="61" t="s">
        <v>44</v>
      </c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s="5" customFormat="1" ht="15.75">
      <c r="A522" s="18">
        <v>515</v>
      </c>
      <c r="B522" s="24" t="s">
        <v>9</v>
      </c>
      <c r="C522" s="13">
        <v>0</v>
      </c>
      <c r="D522" s="13">
        <v>0</v>
      </c>
      <c r="E522" s="13">
        <f t="shared" si="172"/>
        <v>0</v>
      </c>
      <c r="F522" s="64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s="5" customFormat="1" ht="15.75">
      <c r="A523" s="18">
        <v>516</v>
      </c>
      <c r="B523" s="24" t="s">
        <v>1</v>
      </c>
      <c r="C523" s="13">
        <v>0</v>
      </c>
      <c r="D523" s="13">
        <v>0</v>
      </c>
      <c r="E523" s="13">
        <f t="shared" si="172"/>
        <v>0</v>
      </c>
      <c r="F523" s="64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s="5" customFormat="1" ht="15.75">
      <c r="A524" s="18">
        <v>517</v>
      </c>
      <c r="B524" s="24" t="s">
        <v>7</v>
      </c>
      <c r="C524" s="13">
        <v>0</v>
      </c>
      <c r="D524" s="13">
        <v>0</v>
      </c>
      <c r="E524" s="13">
        <f t="shared" si="172"/>
        <v>0</v>
      </c>
      <c r="F524" s="64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s="5" customFormat="1" ht="15.75">
      <c r="A525" s="18">
        <v>518</v>
      </c>
      <c r="B525" s="24" t="s">
        <v>6</v>
      </c>
      <c r="C525" s="13">
        <v>0</v>
      </c>
      <c r="D525" s="13">
        <v>0</v>
      </c>
      <c r="E525" s="13">
        <f t="shared" si="172"/>
        <v>0</v>
      </c>
      <c r="F525" s="64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s="5" customFormat="1" ht="15.75">
      <c r="A526" s="18">
        <v>519</v>
      </c>
      <c r="B526" s="24" t="s">
        <v>3</v>
      </c>
      <c r="C526" s="13">
        <v>6465</v>
      </c>
      <c r="D526" s="13">
        <v>0</v>
      </c>
      <c r="E526" s="13">
        <f t="shared" si="172"/>
        <v>0</v>
      </c>
      <c r="F526" s="65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s="5" customFormat="1" ht="78.75">
      <c r="A527" s="18">
        <v>520</v>
      </c>
      <c r="B527" s="19" t="s">
        <v>99</v>
      </c>
      <c r="C527" s="13">
        <f t="shared" ref="C527:D527" si="184">SUM(C528:C532)-C530</f>
        <v>3781.0000000000005</v>
      </c>
      <c r="D527" s="13">
        <f t="shared" si="184"/>
        <v>3897.4000000000005</v>
      </c>
      <c r="E527" s="13">
        <f t="shared" si="172"/>
        <v>103.07855064797673</v>
      </c>
      <c r="F527" s="61" t="s">
        <v>155</v>
      </c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s="5" customFormat="1" ht="15.75">
      <c r="A528" s="18">
        <v>521</v>
      </c>
      <c r="B528" s="24" t="s">
        <v>9</v>
      </c>
      <c r="C528" s="15">
        <v>1185.9000000000001</v>
      </c>
      <c r="D528" s="15">
        <v>1185.9000000000001</v>
      </c>
      <c r="E528" s="13">
        <f t="shared" si="172"/>
        <v>100</v>
      </c>
      <c r="F528" s="62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s="5" customFormat="1" ht="15.75">
      <c r="A529" s="18">
        <v>522</v>
      </c>
      <c r="B529" s="24" t="s">
        <v>25</v>
      </c>
      <c r="C529" s="14">
        <v>89.2</v>
      </c>
      <c r="D529" s="14">
        <v>89.2</v>
      </c>
      <c r="E529" s="13">
        <f t="shared" si="172"/>
        <v>100</v>
      </c>
      <c r="F529" s="62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s="5" customFormat="1" ht="15.75">
      <c r="A530" s="18">
        <v>523</v>
      </c>
      <c r="B530" s="24" t="s">
        <v>7</v>
      </c>
      <c r="C530" s="14">
        <v>89.2</v>
      </c>
      <c r="D530" s="14">
        <v>89.2</v>
      </c>
      <c r="E530" s="13">
        <f t="shared" si="172"/>
        <v>100</v>
      </c>
      <c r="F530" s="62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s="5" customFormat="1" ht="15.75">
      <c r="A531" s="18">
        <v>524</v>
      </c>
      <c r="B531" s="24" t="s">
        <v>5</v>
      </c>
      <c r="C531" s="15">
        <v>2505.9</v>
      </c>
      <c r="D531" s="15">
        <v>2622.3</v>
      </c>
      <c r="E531" s="13">
        <f t="shared" si="172"/>
        <v>104.64503771100205</v>
      </c>
      <c r="F531" s="62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s="5" customFormat="1" ht="15.75">
      <c r="A532" s="18">
        <v>525</v>
      </c>
      <c r="B532" s="24" t="s">
        <v>3</v>
      </c>
      <c r="C532" s="15">
        <v>0</v>
      </c>
      <c r="D532" s="15">
        <v>0</v>
      </c>
      <c r="E532" s="13">
        <f t="shared" si="172"/>
        <v>0</v>
      </c>
      <c r="F532" s="63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s="5" customFormat="1" ht="15.75">
      <c r="A533" s="80" t="s">
        <v>28</v>
      </c>
      <c r="B533" s="81"/>
      <c r="C533" s="81"/>
      <c r="D533" s="81"/>
      <c r="E533" s="81"/>
      <c r="F533" s="81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s="7" customFormat="1">
      <c r="C534" s="26"/>
      <c r="F534" s="38"/>
    </row>
    <row r="535" spans="1:26" s="7" customFormat="1">
      <c r="C535" s="26"/>
      <c r="F535" s="38"/>
    </row>
    <row r="536" spans="1:26" s="7" customFormat="1">
      <c r="C536" s="26"/>
      <c r="F536" s="38"/>
    </row>
    <row r="537" spans="1:26" s="7" customFormat="1">
      <c r="C537" s="26"/>
      <c r="F537" s="38"/>
    </row>
    <row r="538" spans="1:26" s="7" customFormat="1">
      <c r="C538" s="26"/>
      <c r="F538" s="38"/>
    </row>
    <row r="539" spans="1:26" s="7" customFormat="1">
      <c r="C539" s="26"/>
      <c r="F539" s="38"/>
    </row>
    <row r="540" spans="1:26" s="7" customFormat="1">
      <c r="C540" s="26"/>
      <c r="F540" s="38"/>
    </row>
    <row r="541" spans="1:26" s="7" customFormat="1">
      <c r="C541" s="26"/>
      <c r="F541" s="38"/>
    </row>
    <row r="542" spans="1:26" s="7" customFormat="1">
      <c r="C542" s="26"/>
      <c r="F542" s="38"/>
    </row>
    <row r="543" spans="1:26" s="7" customFormat="1">
      <c r="C543" s="26"/>
      <c r="F543" s="38"/>
    </row>
    <row r="544" spans="1:26" s="7" customFormat="1">
      <c r="C544" s="26"/>
      <c r="F544" s="38"/>
    </row>
    <row r="545" spans="3:6" s="7" customFormat="1">
      <c r="C545" s="26"/>
      <c r="F545" s="38"/>
    </row>
    <row r="546" spans="3:6" s="7" customFormat="1">
      <c r="C546" s="26"/>
      <c r="F546" s="38"/>
    </row>
    <row r="547" spans="3:6" s="7" customFormat="1">
      <c r="C547" s="26"/>
      <c r="F547" s="38"/>
    </row>
    <row r="548" spans="3:6" s="7" customFormat="1">
      <c r="C548" s="26"/>
      <c r="F548" s="38"/>
    </row>
    <row r="549" spans="3:6" s="7" customFormat="1">
      <c r="C549" s="26"/>
      <c r="F549" s="38"/>
    </row>
    <row r="550" spans="3:6" s="7" customFormat="1">
      <c r="C550" s="26"/>
      <c r="F550" s="38"/>
    </row>
    <row r="551" spans="3:6" s="7" customFormat="1">
      <c r="C551" s="26"/>
      <c r="F551" s="38"/>
    </row>
    <row r="552" spans="3:6" s="7" customFormat="1">
      <c r="C552" s="26"/>
      <c r="F552" s="38"/>
    </row>
    <row r="553" spans="3:6" s="7" customFormat="1">
      <c r="C553" s="26"/>
      <c r="F553" s="38"/>
    </row>
    <row r="554" spans="3:6" s="7" customFormat="1">
      <c r="C554" s="26"/>
      <c r="F554" s="38"/>
    </row>
    <row r="555" spans="3:6" s="7" customFormat="1">
      <c r="C555" s="26"/>
      <c r="F555" s="38"/>
    </row>
    <row r="556" spans="3:6" s="7" customFormat="1">
      <c r="C556" s="26"/>
      <c r="F556" s="38"/>
    </row>
    <row r="557" spans="3:6" s="7" customFormat="1">
      <c r="C557" s="26"/>
      <c r="F557" s="38"/>
    </row>
    <row r="558" spans="3:6" s="7" customFormat="1">
      <c r="C558" s="26"/>
      <c r="F558" s="38"/>
    </row>
    <row r="559" spans="3:6" s="7" customFormat="1">
      <c r="C559" s="26"/>
      <c r="F559" s="38"/>
    </row>
    <row r="560" spans="3:6" s="7" customFormat="1">
      <c r="C560" s="26"/>
      <c r="F560" s="38"/>
    </row>
    <row r="561" spans="3:6" s="7" customFormat="1">
      <c r="C561" s="26"/>
      <c r="F561" s="38"/>
    </row>
    <row r="562" spans="3:6" s="7" customFormat="1">
      <c r="C562" s="26"/>
      <c r="F562" s="38"/>
    </row>
    <row r="563" spans="3:6" s="7" customFormat="1">
      <c r="C563" s="26"/>
      <c r="F563" s="38"/>
    </row>
    <row r="564" spans="3:6" s="7" customFormat="1">
      <c r="C564" s="26"/>
      <c r="F564" s="38"/>
    </row>
    <row r="565" spans="3:6" s="7" customFormat="1">
      <c r="C565" s="26"/>
      <c r="F565" s="38"/>
    </row>
    <row r="566" spans="3:6" s="7" customFormat="1">
      <c r="C566" s="26"/>
      <c r="F566" s="38"/>
    </row>
    <row r="567" spans="3:6" s="7" customFormat="1">
      <c r="C567" s="26"/>
      <c r="F567" s="38"/>
    </row>
    <row r="568" spans="3:6" s="7" customFormat="1">
      <c r="C568" s="26"/>
      <c r="F568" s="38"/>
    </row>
    <row r="569" spans="3:6" s="7" customFormat="1">
      <c r="C569" s="26"/>
      <c r="F569" s="38"/>
    </row>
    <row r="570" spans="3:6" s="7" customFormat="1">
      <c r="C570" s="26"/>
      <c r="F570" s="38"/>
    </row>
    <row r="571" spans="3:6" s="7" customFormat="1">
      <c r="C571" s="26"/>
      <c r="F571" s="38"/>
    </row>
    <row r="572" spans="3:6" s="7" customFormat="1">
      <c r="C572" s="26"/>
      <c r="F572" s="38"/>
    </row>
    <row r="573" spans="3:6" s="7" customFormat="1">
      <c r="C573" s="26"/>
      <c r="F573" s="38"/>
    </row>
    <row r="574" spans="3:6" s="7" customFormat="1">
      <c r="C574" s="26"/>
      <c r="F574" s="38"/>
    </row>
    <row r="575" spans="3:6" s="7" customFormat="1">
      <c r="C575" s="26"/>
      <c r="F575" s="38"/>
    </row>
    <row r="576" spans="3:6" s="7" customFormat="1">
      <c r="C576" s="26"/>
      <c r="F576" s="38"/>
    </row>
    <row r="577" spans="3:6" s="7" customFormat="1">
      <c r="C577" s="26"/>
      <c r="F577" s="38"/>
    </row>
    <row r="578" spans="3:6" s="7" customFormat="1">
      <c r="C578" s="26"/>
      <c r="F578" s="38"/>
    </row>
    <row r="579" spans="3:6" s="7" customFormat="1">
      <c r="C579" s="26"/>
      <c r="F579" s="38"/>
    </row>
    <row r="580" spans="3:6" s="7" customFormat="1">
      <c r="C580" s="26"/>
      <c r="F580" s="38"/>
    </row>
    <row r="581" spans="3:6" s="7" customFormat="1">
      <c r="C581" s="26"/>
      <c r="F581" s="38"/>
    </row>
    <row r="582" spans="3:6" s="7" customFormat="1">
      <c r="C582" s="26"/>
      <c r="F582" s="38"/>
    </row>
    <row r="583" spans="3:6" s="7" customFormat="1">
      <c r="C583" s="26"/>
      <c r="F583" s="38"/>
    </row>
    <row r="584" spans="3:6" s="7" customFormat="1">
      <c r="C584" s="26"/>
      <c r="F584" s="38"/>
    </row>
    <row r="585" spans="3:6" s="7" customFormat="1">
      <c r="C585" s="26"/>
      <c r="F585" s="38"/>
    </row>
    <row r="586" spans="3:6" s="7" customFormat="1">
      <c r="C586" s="26"/>
      <c r="F586" s="38"/>
    </row>
    <row r="587" spans="3:6" s="7" customFormat="1">
      <c r="C587" s="26"/>
      <c r="F587" s="38"/>
    </row>
    <row r="588" spans="3:6" s="7" customFormat="1">
      <c r="C588" s="26"/>
      <c r="F588" s="38"/>
    </row>
    <row r="589" spans="3:6" s="7" customFormat="1">
      <c r="C589" s="26"/>
      <c r="F589" s="38"/>
    </row>
    <row r="590" spans="3:6" s="7" customFormat="1">
      <c r="C590" s="26"/>
      <c r="F590" s="38"/>
    </row>
    <row r="591" spans="3:6" s="7" customFormat="1">
      <c r="C591" s="26"/>
      <c r="F591" s="38"/>
    </row>
    <row r="592" spans="3:6" s="7" customFormat="1">
      <c r="C592" s="26"/>
      <c r="F592" s="38"/>
    </row>
    <row r="593" spans="3:6" s="7" customFormat="1">
      <c r="C593" s="26"/>
      <c r="F593" s="38"/>
    </row>
    <row r="594" spans="3:6" s="7" customFormat="1">
      <c r="C594" s="26"/>
      <c r="F594" s="38"/>
    </row>
    <row r="595" spans="3:6" s="7" customFormat="1">
      <c r="C595" s="26"/>
      <c r="F595" s="38"/>
    </row>
    <row r="596" spans="3:6" s="7" customFormat="1">
      <c r="C596" s="26"/>
      <c r="F596" s="38"/>
    </row>
    <row r="597" spans="3:6" s="7" customFormat="1">
      <c r="C597" s="26"/>
      <c r="F597" s="38"/>
    </row>
    <row r="598" spans="3:6" s="7" customFormat="1">
      <c r="C598" s="26"/>
      <c r="F598" s="38"/>
    </row>
    <row r="599" spans="3:6" s="7" customFormat="1">
      <c r="C599" s="26"/>
      <c r="F599" s="38"/>
    </row>
    <row r="600" spans="3:6" s="7" customFormat="1">
      <c r="C600" s="26"/>
      <c r="F600" s="38"/>
    </row>
    <row r="601" spans="3:6" s="7" customFormat="1">
      <c r="C601" s="26"/>
      <c r="F601" s="38"/>
    </row>
    <row r="602" spans="3:6" s="7" customFormat="1">
      <c r="C602" s="26"/>
      <c r="F602" s="38"/>
    </row>
    <row r="603" spans="3:6" s="7" customFormat="1">
      <c r="C603" s="26"/>
      <c r="F603" s="38"/>
    </row>
    <row r="604" spans="3:6" s="7" customFormat="1">
      <c r="C604" s="26"/>
      <c r="F604" s="38"/>
    </row>
    <row r="605" spans="3:6" s="7" customFormat="1">
      <c r="C605" s="26"/>
      <c r="F605" s="38"/>
    </row>
    <row r="606" spans="3:6" s="7" customFormat="1">
      <c r="C606" s="26"/>
      <c r="F606" s="38"/>
    </row>
    <row r="607" spans="3:6" s="7" customFormat="1">
      <c r="C607" s="26"/>
      <c r="F607" s="38"/>
    </row>
    <row r="608" spans="3:6" s="7" customFormat="1">
      <c r="C608" s="26"/>
      <c r="F608" s="38"/>
    </row>
    <row r="609" spans="3:6" s="7" customFormat="1">
      <c r="C609" s="26"/>
      <c r="F609" s="38"/>
    </row>
    <row r="610" spans="3:6" s="7" customFormat="1">
      <c r="C610" s="26"/>
      <c r="F610" s="38"/>
    </row>
    <row r="611" spans="3:6" s="7" customFormat="1">
      <c r="C611" s="26"/>
      <c r="F611" s="38"/>
    </row>
    <row r="612" spans="3:6" s="7" customFormat="1">
      <c r="C612" s="26"/>
      <c r="F612" s="38"/>
    </row>
    <row r="613" spans="3:6" s="7" customFormat="1">
      <c r="C613" s="26"/>
      <c r="F613" s="38"/>
    </row>
    <row r="614" spans="3:6" s="7" customFormat="1">
      <c r="C614" s="26"/>
      <c r="F614" s="38"/>
    </row>
    <row r="615" spans="3:6" s="7" customFormat="1">
      <c r="C615" s="26"/>
      <c r="F615" s="38"/>
    </row>
    <row r="616" spans="3:6" s="7" customFormat="1">
      <c r="C616" s="26"/>
      <c r="F616" s="38"/>
    </row>
    <row r="617" spans="3:6" s="7" customFormat="1">
      <c r="C617" s="26"/>
      <c r="F617" s="38"/>
    </row>
    <row r="618" spans="3:6" s="7" customFormat="1">
      <c r="C618" s="26"/>
      <c r="F618" s="38"/>
    </row>
    <row r="619" spans="3:6" s="7" customFormat="1">
      <c r="C619" s="26"/>
      <c r="F619" s="38"/>
    </row>
    <row r="620" spans="3:6" s="7" customFormat="1">
      <c r="C620" s="26"/>
      <c r="F620" s="38"/>
    </row>
    <row r="621" spans="3:6" s="7" customFormat="1">
      <c r="C621" s="26"/>
      <c r="F621" s="38"/>
    </row>
    <row r="622" spans="3:6" s="7" customFormat="1">
      <c r="C622" s="26"/>
      <c r="F622" s="38"/>
    </row>
    <row r="623" spans="3:6" s="7" customFormat="1">
      <c r="C623" s="26"/>
      <c r="F623" s="38"/>
    </row>
    <row r="624" spans="3:6" s="7" customFormat="1">
      <c r="C624" s="26"/>
      <c r="F624" s="38"/>
    </row>
    <row r="625" spans="1:6" s="7" customFormat="1">
      <c r="C625" s="26"/>
      <c r="F625" s="38"/>
    </row>
    <row r="626" spans="1:6" s="7" customFormat="1">
      <c r="C626" s="26"/>
      <c r="F626" s="38"/>
    </row>
    <row r="627" spans="1:6" s="7" customFormat="1">
      <c r="C627" s="26"/>
      <c r="F627" s="38"/>
    </row>
    <row r="628" spans="1:6" s="7" customFormat="1">
      <c r="C628" s="26"/>
      <c r="F628" s="38"/>
    </row>
    <row r="629" spans="1:6" s="7" customFormat="1">
      <c r="C629" s="26"/>
      <c r="F629" s="38"/>
    </row>
    <row r="630" spans="1:6" s="7" customFormat="1">
      <c r="C630" s="26"/>
      <c r="F630" s="38"/>
    </row>
    <row r="631" spans="1:6" s="7" customFormat="1">
      <c r="C631" s="26"/>
      <c r="F631" s="38"/>
    </row>
    <row r="632" spans="1:6" s="7" customFormat="1">
      <c r="C632" s="26"/>
      <c r="F632" s="38"/>
    </row>
    <row r="633" spans="1:6" s="7" customFormat="1">
      <c r="C633" s="26"/>
      <c r="F633" s="38"/>
    </row>
    <row r="634" spans="1:6" s="7" customFormat="1">
      <c r="C634" s="26"/>
      <c r="F634" s="38"/>
    </row>
    <row r="635" spans="1:6" s="7" customFormat="1">
      <c r="C635" s="26"/>
      <c r="F635" s="38"/>
    </row>
    <row r="636" spans="1:6" s="7" customFormat="1">
      <c r="C636" s="26"/>
      <c r="F636" s="38"/>
    </row>
    <row r="637" spans="1:6" s="7" customFormat="1">
      <c r="C637" s="26"/>
      <c r="F637" s="38"/>
    </row>
    <row r="638" spans="1:6" s="7" customFormat="1">
      <c r="C638" s="26"/>
      <c r="F638" s="38"/>
    </row>
    <row r="639" spans="1:6" s="7" customFormat="1">
      <c r="C639" s="26"/>
      <c r="F639" s="38"/>
    </row>
    <row r="640" spans="1:6">
      <c r="A640" s="7"/>
      <c r="B640" s="7"/>
      <c r="C640" s="26"/>
      <c r="D640" s="7"/>
      <c r="E640" s="7"/>
      <c r="F640" s="38"/>
    </row>
    <row r="641" spans="1:6">
      <c r="A641" s="7"/>
      <c r="B641" s="7"/>
      <c r="C641" s="26"/>
      <c r="D641" s="7"/>
      <c r="E641" s="7"/>
      <c r="F641" s="38"/>
    </row>
    <row r="642" spans="1:6">
      <c r="A642" s="7"/>
      <c r="B642" s="7"/>
      <c r="C642" s="26"/>
      <c r="D642" s="7"/>
      <c r="E642" s="7"/>
      <c r="F642" s="38"/>
    </row>
    <row r="643" spans="1:6">
      <c r="A643" s="7"/>
      <c r="B643" s="7"/>
      <c r="C643" s="26"/>
      <c r="D643" s="7"/>
      <c r="E643" s="7"/>
      <c r="F643" s="38"/>
    </row>
    <row r="644" spans="1:6">
      <c r="A644" s="7"/>
      <c r="B644" s="7"/>
      <c r="C644" s="26"/>
      <c r="D644" s="7"/>
      <c r="E644" s="7"/>
      <c r="F644" s="38"/>
    </row>
    <row r="645" spans="1:6">
      <c r="A645" s="7"/>
      <c r="B645" s="7"/>
      <c r="C645" s="26"/>
      <c r="D645" s="7"/>
      <c r="E645" s="7"/>
      <c r="F645" s="38"/>
    </row>
  </sheetData>
  <autoFilter ref="A7:AH533"/>
  <mergeCells count="101">
    <mergeCell ref="F187:F192"/>
    <mergeCell ref="F193:F198"/>
    <mergeCell ref="F527:F532"/>
    <mergeCell ref="B477:F477"/>
    <mergeCell ref="B490:F490"/>
    <mergeCell ref="A533:F533"/>
    <mergeCell ref="B14:F14"/>
    <mergeCell ref="B39:F39"/>
    <mergeCell ref="A5:A6"/>
    <mergeCell ref="B5:B6"/>
    <mergeCell ref="F5:F6"/>
    <mergeCell ref="C5:E5"/>
    <mergeCell ref="B106:F106"/>
    <mergeCell ref="B199:F199"/>
    <mergeCell ref="B180:F180"/>
    <mergeCell ref="B161:F161"/>
    <mergeCell ref="B386:F386"/>
    <mergeCell ref="F113:F118"/>
    <mergeCell ref="F107:F112"/>
    <mergeCell ref="F143:F148"/>
    <mergeCell ref="F149:F154"/>
    <mergeCell ref="F155:F160"/>
    <mergeCell ref="F162:F167"/>
    <mergeCell ref="F168:F173"/>
    <mergeCell ref="F174:F179"/>
    <mergeCell ref="F181:F186"/>
    <mergeCell ref="F8:F13"/>
    <mergeCell ref="F119:F124"/>
    <mergeCell ref="F125:F130"/>
    <mergeCell ref="F131:F136"/>
    <mergeCell ref="F137:F142"/>
    <mergeCell ref="F82:F87"/>
    <mergeCell ref="F88:F93"/>
    <mergeCell ref="F94:F99"/>
    <mergeCell ref="F100:F105"/>
    <mergeCell ref="F64:F69"/>
    <mergeCell ref="F46:F51"/>
    <mergeCell ref="F52:F57"/>
    <mergeCell ref="F58:F63"/>
    <mergeCell ref="F70:F75"/>
    <mergeCell ref="F76:F81"/>
    <mergeCell ref="F15:F20"/>
    <mergeCell ref="F21:F26"/>
    <mergeCell ref="F27:F32"/>
    <mergeCell ref="F33:F38"/>
    <mergeCell ref="F40:F45"/>
    <mergeCell ref="F230:F235"/>
    <mergeCell ref="F236:F241"/>
    <mergeCell ref="F242:F247"/>
    <mergeCell ref="F248:F253"/>
    <mergeCell ref="F254:F259"/>
    <mergeCell ref="F200:F205"/>
    <mergeCell ref="F206:F211"/>
    <mergeCell ref="F212:F217"/>
    <mergeCell ref="F218:F223"/>
    <mergeCell ref="F224:F229"/>
    <mergeCell ref="F290:F295"/>
    <mergeCell ref="F296:F301"/>
    <mergeCell ref="F302:F307"/>
    <mergeCell ref="F308:F313"/>
    <mergeCell ref="F314:F319"/>
    <mergeCell ref="F260:F265"/>
    <mergeCell ref="F266:F271"/>
    <mergeCell ref="F272:F277"/>
    <mergeCell ref="F278:F283"/>
    <mergeCell ref="F284:F289"/>
    <mergeCell ref="F356:F361"/>
    <mergeCell ref="F362:F367"/>
    <mergeCell ref="F368:F373"/>
    <mergeCell ref="F374:F379"/>
    <mergeCell ref="F380:F385"/>
    <mergeCell ref="F320:F325"/>
    <mergeCell ref="F326:F331"/>
    <mergeCell ref="F332:F337"/>
    <mergeCell ref="F344:F349"/>
    <mergeCell ref="F350:F355"/>
    <mergeCell ref="F338:F343"/>
    <mergeCell ref="A3:F3"/>
    <mergeCell ref="F491:F496"/>
    <mergeCell ref="F503:F508"/>
    <mergeCell ref="F509:F514"/>
    <mergeCell ref="F515:F520"/>
    <mergeCell ref="F521:F526"/>
    <mergeCell ref="F497:F502"/>
    <mergeCell ref="F441:F446"/>
    <mergeCell ref="F447:F452"/>
    <mergeCell ref="F471:F476"/>
    <mergeCell ref="F478:F483"/>
    <mergeCell ref="F484:F489"/>
    <mergeCell ref="F453:F458"/>
    <mergeCell ref="F465:F470"/>
    <mergeCell ref="F459:F464"/>
    <mergeCell ref="F417:F422"/>
    <mergeCell ref="F423:F428"/>
    <mergeCell ref="F429:F434"/>
    <mergeCell ref="F435:F440"/>
    <mergeCell ref="F387:F392"/>
    <mergeCell ref="F393:F398"/>
    <mergeCell ref="F399:F404"/>
    <mergeCell ref="F405:F410"/>
    <mergeCell ref="F411:F416"/>
  </mergeCells>
  <printOptions horizontalCentered="1"/>
  <pageMargins left="0.78740157480314965" right="0.78740157480314965" top="0.98425196850393704" bottom="0.39370078740157483" header="0.59055118110236227" footer="0"/>
  <pageSetup paperSize="9" scale="81" firstPageNumber="5" fitToHeight="5" orientation="landscape" useFirstPageNumber="1" r:id="rId1"/>
  <headerFooter>
    <oddHeader>&amp;C&amp;"Liberation Serif,обычный"&amp;12&amp;P</oddHeader>
  </headerFooter>
  <rowBreaks count="4" manualBreakCount="4">
    <brk id="26" max="5" man="1"/>
    <brk id="51" max="5" man="1"/>
    <brk id="343" max="5" man="1"/>
    <brk id="36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ПМ</vt:lpstr>
      <vt:lpstr>ПМ!Заголовки_для_печати</vt:lpstr>
      <vt:lpstr>ПМ!Область_печати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План по Краснотурьинску</dc:title>
  <dc:subject>ДЦП</dc:subject>
  <dc:creator/>
  <cp:lastModifiedBy/>
  <cp:lastPrinted>2013-11-22T10:24:28Z</cp:lastPrinted>
  <dcterms:created xsi:type="dcterms:W3CDTF">2006-09-28T05:33:49Z</dcterms:created>
  <dcterms:modified xsi:type="dcterms:W3CDTF">2020-07-27T11:40:32Z</dcterms:modified>
</cp:coreProperties>
</file>