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М" sheetId="12" r:id="rId1"/>
    <sheet name="Лист1" sheetId="13" r:id="rId2"/>
  </sheets>
  <definedNames>
    <definedName name="_xlnm.Print_Titles" localSheetId="0">ПМ!$9:$9</definedName>
    <definedName name="_xlnm.Print_Area" localSheetId="0">ПМ!$A$1:$F$440</definedName>
  </definedNames>
  <calcPr calcId="152511"/>
</workbook>
</file>

<file path=xl/calcChain.xml><?xml version="1.0" encoding="utf-8"?>
<calcChain xmlns="http://schemas.openxmlformats.org/spreadsheetml/2006/main">
  <c r="D63" i="12" l="1"/>
  <c r="D61" i="12"/>
  <c r="D62" i="12"/>
  <c r="D65" i="12"/>
  <c r="E390" i="12"/>
  <c r="E389" i="12"/>
  <c r="E388" i="12"/>
  <c r="E387" i="12"/>
  <c r="E386" i="12"/>
  <c r="E385" i="12"/>
  <c r="E377" i="12"/>
  <c r="E372" i="12"/>
  <c r="D315" i="12"/>
  <c r="D316" i="12"/>
  <c r="D314" i="12"/>
  <c r="D313" i="12"/>
  <c r="D312" i="12"/>
  <c r="C312" i="12"/>
  <c r="C313" i="12"/>
  <c r="C314" i="12"/>
  <c r="C315" i="12"/>
  <c r="C316" i="12"/>
  <c r="E130" i="12"/>
  <c r="E116" i="12"/>
  <c r="E118" i="12"/>
  <c r="C150" i="12" l="1"/>
  <c r="C175" i="12" l="1"/>
  <c r="C21" i="12" l="1"/>
  <c r="C18" i="12"/>
  <c r="D18" i="12"/>
  <c r="D19" i="12"/>
  <c r="D21" i="12"/>
  <c r="E21" i="12" s="1"/>
  <c r="D64" i="12"/>
  <c r="D147" i="12"/>
  <c r="D149" i="12"/>
  <c r="D150" i="12"/>
  <c r="D28" i="12" l="1"/>
  <c r="D22" i="12" s="1"/>
  <c r="C386" i="12" l="1"/>
  <c r="C387" i="12"/>
  <c r="C389" i="12"/>
  <c r="C390" i="12"/>
  <c r="D386" i="12"/>
  <c r="D387" i="12"/>
  <c r="D389" i="12"/>
  <c r="D390" i="12"/>
  <c r="E402" i="12"/>
  <c r="E401" i="12"/>
  <c r="E400" i="12"/>
  <c r="E399" i="12"/>
  <c r="E398" i="12"/>
  <c r="E56" i="12" l="1"/>
  <c r="E53" i="12" s="1"/>
  <c r="C65" i="12" l="1"/>
  <c r="E64" i="12"/>
  <c r="C62" i="12"/>
  <c r="C61" i="12"/>
  <c r="E61" i="12" l="1"/>
  <c r="E62" i="12"/>
  <c r="D146" i="12" l="1"/>
  <c r="D148" i="12"/>
  <c r="C146" i="12"/>
  <c r="C147" i="12"/>
  <c r="E147" i="12" s="1"/>
  <c r="C148" i="12"/>
  <c r="C149" i="12"/>
  <c r="E149" i="12" s="1"/>
  <c r="D195" i="12"/>
  <c r="D196" i="12"/>
  <c r="D197" i="12"/>
  <c r="D198" i="12"/>
  <c r="D199" i="12"/>
  <c r="C195" i="12"/>
  <c r="C196" i="12"/>
  <c r="C197" i="12"/>
  <c r="E197" i="12" s="1"/>
  <c r="C198" i="12"/>
  <c r="E198" i="12" s="1"/>
  <c r="C199" i="12"/>
  <c r="E199" i="12" s="1"/>
  <c r="D208" i="12"/>
  <c r="D209" i="12"/>
  <c r="D211" i="12"/>
  <c r="D212" i="12"/>
  <c r="C208" i="12"/>
  <c r="E208" i="12" s="1"/>
  <c r="C209" i="12"/>
  <c r="E209" i="12" s="1"/>
  <c r="C211" i="12"/>
  <c r="C212" i="12"/>
  <c r="E212" i="12" s="1"/>
  <c r="D227" i="12"/>
  <c r="D228" i="12"/>
  <c r="D229" i="12"/>
  <c r="D231" i="12"/>
  <c r="C227" i="12"/>
  <c r="C228" i="12"/>
  <c r="C230" i="12"/>
  <c r="C231" i="12"/>
  <c r="E313" i="12"/>
  <c r="E314" i="12"/>
  <c r="E419" i="12"/>
  <c r="E418" i="12"/>
  <c r="E369" i="12"/>
  <c r="C365" i="12"/>
  <c r="E365" i="12" s="1"/>
  <c r="E363" i="12"/>
  <c r="C359" i="12"/>
  <c r="E359" i="12" s="1"/>
  <c r="E357" i="12"/>
  <c r="C353" i="12"/>
  <c r="E353" i="12" s="1"/>
  <c r="E351" i="12"/>
  <c r="C347" i="12"/>
  <c r="E347" i="12" s="1"/>
  <c r="E341" i="12"/>
  <c r="D341" i="12"/>
  <c r="C341" i="12"/>
  <c r="E335" i="12"/>
  <c r="D335" i="12"/>
  <c r="C335" i="12"/>
  <c r="E327" i="12"/>
  <c r="C323" i="12"/>
  <c r="E323" i="12" s="1"/>
  <c r="E321" i="12"/>
  <c r="C317" i="12"/>
  <c r="E317" i="12" s="1"/>
  <c r="E231" i="12" l="1"/>
  <c r="E211" i="12"/>
  <c r="E315" i="12"/>
  <c r="E228" i="12"/>
  <c r="D194" i="12"/>
  <c r="C145" i="12"/>
  <c r="E146" i="12"/>
  <c r="D145" i="12"/>
  <c r="E148" i="12"/>
  <c r="C194" i="12"/>
  <c r="E195" i="12"/>
  <c r="E227" i="12"/>
  <c r="E312" i="12"/>
  <c r="E145" i="12" l="1"/>
  <c r="E222" i="12"/>
  <c r="E219" i="12" s="1"/>
  <c r="E151" i="12"/>
  <c r="E138" i="12"/>
  <c r="E132" i="12"/>
  <c r="E78" i="12"/>
  <c r="D78" i="12"/>
  <c r="E70" i="12"/>
  <c r="E68" i="12"/>
  <c r="D66" i="12"/>
  <c r="E329" i="12" l="1"/>
  <c r="E39" i="12"/>
  <c r="E33" i="12"/>
  <c r="E297" i="12" l="1"/>
  <c r="E296" i="12"/>
  <c r="E295" i="12"/>
  <c r="E294" i="12"/>
  <c r="E293" i="12"/>
  <c r="E285" i="12"/>
  <c r="E284" i="12"/>
  <c r="E283" i="12"/>
  <c r="E282" i="12"/>
  <c r="E281" i="12"/>
  <c r="E279" i="12"/>
  <c r="E278" i="12"/>
  <c r="E277" i="12"/>
  <c r="E276" i="12"/>
  <c r="E275" i="12"/>
  <c r="E267" i="12"/>
  <c r="E266" i="12"/>
  <c r="E265" i="12"/>
  <c r="E264" i="12"/>
  <c r="E263" i="12"/>
  <c r="E218" i="12" l="1"/>
  <c r="E217" i="12"/>
  <c r="E216" i="12"/>
  <c r="E215" i="12"/>
  <c r="E214" i="12"/>
  <c r="E192" i="12"/>
  <c r="E191" i="12"/>
  <c r="E190" i="12"/>
  <c r="E188" i="12"/>
  <c r="E110" i="12"/>
  <c r="E112" i="12"/>
  <c r="E383" i="12" l="1"/>
  <c r="E382" i="12"/>
  <c r="E381" i="12"/>
  <c r="E380" i="12"/>
  <c r="E379" i="12"/>
  <c r="E408" i="12" l="1"/>
  <c r="E407" i="12"/>
  <c r="E406" i="12"/>
  <c r="E405" i="12"/>
  <c r="E404" i="12"/>
  <c r="E205" i="12"/>
  <c r="E204" i="12"/>
  <c r="E203" i="12"/>
  <c r="E201" i="12"/>
  <c r="D200" i="12"/>
  <c r="E395" i="12" l="1"/>
  <c r="E394" i="12"/>
  <c r="E393" i="12"/>
  <c r="E392" i="12"/>
  <c r="E306" i="12"/>
  <c r="E305" i="12"/>
  <c r="E307" i="12"/>
  <c r="E309" i="12"/>
  <c r="E303" i="12"/>
  <c r="E300" i="12"/>
  <c r="E299" i="12"/>
  <c r="E302" i="12"/>
  <c r="E291" i="12"/>
  <c r="E290" i="12"/>
  <c r="E289" i="12"/>
  <c r="E288" i="12"/>
  <c r="E287" i="12"/>
  <c r="D286" i="12"/>
  <c r="E273" i="12"/>
  <c r="E270" i="12"/>
  <c r="E269" i="12"/>
  <c r="E271" i="12"/>
  <c r="E272" i="12"/>
  <c r="D268" i="12"/>
  <c r="E261" i="12"/>
  <c r="E260" i="12"/>
  <c r="E259" i="12"/>
  <c r="E258" i="12"/>
  <c r="E257" i="12"/>
  <c r="E255" i="12"/>
  <c r="E254" i="12"/>
  <c r="E253" i="12"/>
  <c r="E252" i="12"/>
  <c r="E251" i="12"/>
  <c r="D250" i="12"/>
  <c r="E249" i="12"/>
  <c r="E248" i="12"/>
  <c r="E247" i="12"/>
  <c r="E246" i="12"/>
  <c r="E245" i="12"/>
  <c r="D244" i="12"/>
  <c r="E243" i="12"/>
  <c r="E242" i="12"/>
  <c r="E241" i="12"/>
  <c r="E240" i="12"/>
  <c r="E239" i="12"/>
  <c r="D238" i="12"/>
  <c r="E237" i="12"/>
  <c r="E236" i="12"/>
  <c r="E235" i="12"/>
  <c r="E234" i="12"/>
  <c r="E233" i="12"/>
  <c r="D232" i="12"/>
  <c r="D56" i="12"/>
  <c r="D96" i="12"/>
  <c r="D132" i="12"/>
  <c r="D138" i="12"/>
  <c r="D151" i="12"/>
  <c r="D222" i="12"/>
  <c r="D210" i="12" s="1"/>
  <c r="D207" i="12" s="1"/>
  <c r="D53" i="12" l="1"/>
  <c r="D20" i="12"/>
  <c r="E308" i="12"/>
  <c r="D230" i="12"/>
  <c r="D304" i="12"/>
  <c r="D219" i="12"/>
  <c r="D23" i="12"/>
  <c r="D60" i="12" l="1"/>
  <c r="E65" i="12"/>
  <c r="D226" i="12"/>
  <c r="E230" i="12"/>
  <c r="C66" i="12"/>
  <c r="E66" i="12" s="1"/>
  <c r="C373" i="12"/>
  <c r="C11" i="12" s="1"/>
  <c r="D373" i="12"/>
  <c r="C374" i="12"/>
  <c r="D374" i="12"/>
  <c r="C375" i="12"/>
  <c r="D375" i="12"/>
  <c r="C376" i="12"/>
  <c r="D376" i="12"/>
  <c r="C377" i="12"/>
  <c r="D377" i="12"/>
  <c r="C409" i="12"/>
  <c r="D403" i="12"/>
  <c r="C403" i="12"/>
  <c r="D397" i="12"/>
  <c r="C397" i="12"/>
  <c r="C391" i="12"/>
  <c r="C378" i="12"/>
  <c r="E378" i="12" s="1"/>
  <c r="D329" i="12"/>
  <c r="C329" i="12"/>
  <c r="C304" i="12"/>
  <c r="E304" i="12" s="1"/>
  <c r="D292" i="12"/>
  <c r="C292" i="12"/>
  <c r="C286" i="12"/>
  <c r="E286" i="12" s="1"/>
  <c r="D280" i="12"/>
  <c r="C280" i="12"/>
  <c r="C274" i="12"/>
  <c r="E274" i="12" s="1"/>
  <c r="D262" i="12"/>
  <c r="C262" i="12"/>
  <c r="C256" i="12"/>
  <c r="E256" i="12" s="1"/>
  <c r="C250" i="12"/>
  <c r="E250" i="12" s="1"/>
  <c r="C238" i="12"/>
  <c r="E238" i="12" s="1"/>
  <c r="C232" i="12"/>
  <c r="E232" i="12" s="1"/>
  <c r="C213" i="12"/>
  <c r="E213" i="12" s="1"/>
  <c r="C200" i="12"/>
  <c r="C187" i="12"/>
  <c r="E187" i="12" s="1"/>
  <c r="C181" i="12"/>
  <c r="C169" i="12"/>
  <c r="C157" i="12"/>
  <c r="C151" i="12"/>
  <c r="C138" i="12"/>
  <c r="C132" i="12"/>
  <c r="C126" i="12"/>
  <c r="E126" i="12" s="1"/>
  <c r="C120" i="12"/>
  <c r="C114" i="12"/>
  <c r="E114" i="12" s="1"/>
  <c r="C102" i="12"/>
  <c r="C96" i="12"/>
  <c r="C90" i="12"/>
  <c r="C84" i="12"/>
  <c r="C78" i="12"/>
  <c r="C72" i="12"/>
  <c r="C41" i="12"/>
  <c r="C35" i="12"/>
  <c r="E35" i="12" s="1"/>
  <c r="C29" i="12"/>
  <c r="E29" i="12" s="1"/>
  <c r="D311" i="12" l="1"/>
  <c r="E397" i="12"/>
  <c r="E280" i="12"/>
  <c r="E292" i="12"/>
  <c r="E262" i="12"/>
  <c r="E403" i="12"/>
  <c r="D15" i="12"/>
  <c r="D11" i="12"/>
  <c r="D14" i="12"/>
  <c r="D12" i="12"/>
  <c r="D17" i="12"/>
  <c r="E17" i="12" s="1"/>
  <c r="D372" i="12"/>
  <c r="C372" i="12"/>
  <c r="C311" i="12" l="1"/>
  <c r="E311" i="12" s="1"/>
  <c r="E316" i="12"/>
  <c r="C268" i="12"/>
  <c r="E268" i="12" s="1"/>
  <c r="C56" i="12"/>
  <c r="C20" i="12" s="1"/>
  <c r="C53" i="12" l="1"/>
  <c r="C28" i="12" l="1"/>
  <c r="C22" i="12" l="1"/>
  <c r="E28" i="12"/>
  <c r="C23" i="12"/>
  <c r="E23" i="12" s="1"/>
  <c r="C15" i="12" l="1"/>
  <c r="E15" i="12" s="1"/>
  <c r="E22" i="12"/>
  <c r="C244" i="12"/>
  <c r="E244" i="12" s="1"/>
  <c r="C163" i="12" l="1"/>
  <c r="C111" i="12" l="1"/>
  <c r="C63" i="12" s="1"/>
  <c r="C60" i="12" l="1"/>
  <c r="E60" i="12" s="1"/>
  <c r="E63" i="12"/>
  <c r="C108" i="12"/>
  <c r="E108" i="12" s="1"/>
  <c r="E111" i="12"/>
  <c r="D418" i="12" l="1"/>
  <c r="C418" i="12"/>
  <c r="C222" i="12"/>
  <c r="C210" i="12" s="1"/>
  <c r="E210" i="12" s="1"/>
  <c r="C301" i="12"/>
  <c r="C229" i="12" s="1"/>
  <c r="C415" i="12" l="1"/>
  <c r="C388" i="12"/>
  <c r="D415" i="12"/>
  <c r="D388" i="12"/>
  <c r="C226" i="12"/>
  <c r="E226" i="12" s="1"/>
  <c r="E229" i="12"/>
  <c r="E415" i="12"/>
  <c r="C298" i="12"/>
  <c r="E298" i="12" s="1"/>
  <c r="E301" i="12"/>
  <c r="C207" i="12"/>
  <c r="E207" i="12" s="1"/>
  <c r="C219" i="12"/>
  <c r="C385" i="12" l="1"/>
  <c r="D385" i="12" l="1"/>
  <c r="C12" i="12" l="1"/>
  <c r="E12" i="12" s="1"/>
  <c r="C14" i="12" l="1"/>
  <c r="E14" i="12" s="1"/>
  <c r="C13" i="12" l="1"/>
  <c r="C10" i="12" s="1"/>
  <c r="D13" i="12" l="1"/>
  <c r="D10" i="12" l="1"/>
  <c r="E10" i="12" s="1"/>
  <c r="E13" i="12"/>
</calcChain>
</file>

<file path=xl/sharedStrings.xml><?xml version="1.0" encoding="utf-8"?>
<sst xmlns="http://schemas.openxmlformats.org/spreadsheetml/2006/main" count="496" uniqueCount="170">
  <si>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</si>
  <si>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</si>
  <si>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</si>
  <si>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</si>
  <si>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</si>
  <si>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</si>
  <si>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</si>
  <si>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</si>
  <si>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</si>
  <si>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</si>
  <si>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</si>
  <si>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</si>
  <si>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</si>
  <si>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Всего по направлению 2 «Развитие образования»
в том числе:</t>
  </si>
  <si>
    <t>Направление 3 «Развитие физической культуры и спорта»</t>
  </si>
  <si>
    <t xml:space="preserve">Всего по направлению 3 «Развитие физической культуры и спорта» 
в том числе: </t>
  </si>
  <si>
    <t>Направление 4 «Развитие здравоохранения»</t>
  </si>
  <si>
    <t xml:space="preserve">Всего по направлению 4 «Развитие здравоохранения» 
в том числе: </t>
  </si>
  <si>
    <t>Направление 5 «Развитие культуры»</t>
  </si>
  <si>
    <t xml:space="preserve">Всего по направлению 5 «Развитие культуры» 
в том числе: </t>
  </si>
  <si>
    <t>Направление 6 «Развитие жилищно-коммунального хозяйства»</t>
  </si>
  <si>
    <t xml:space="preserve">Всего по направлению 6 «Развитие жилищно-коммунального хозяйства»
в том числе: </t>
  </si>
  <si>
    <t>Направление 7 «Развитие транспортной инфраструктуры»</t>
  </si>
  <si>
    <t xml:space="preserve">Всего по направлению 7 «Развитие транспортной инфраструктуры»
в том числе: </t>
  </si>
  <si>
    <t>Направление 8 «Развитие агропромышленного комплекса и потребительского рынка»</t>
  </si>
  <si>
    <t xml:space="preserve">Всего по направлению 8 «Развитие агропромышленного комплекса и потребительского рынка»
в том числе: </t>
  </si>
  <si>
    <t>Направление 9 «Развитие промышленности и предпринимательства»</t>
  </si>
  <si>
    <t xml:space="preserve">Всего по направлению 8 «Развитие промышленности и предпринимательства»
в том числе: </t>
  </si>
  <si>
    <t xml:space="preserve">Всего по направлению 1 «Развитие строительного комплекса»
в том числе: </t>
  </si>
  <si>
    <t xml:space="preserve">в том числе субсидии местным бюджетам      </t>
  </si>
  <si>
    <t>Мероприятие 2. «Приобретение квартир для переселения граждан из жилых помещений, признанных непригодными для проживания», всего
из них:</t>
  </si>
  <si>
    <t xml:space="preserve">Мероприятие 3. «Строительство (приобретение) служебных жилых помещений для педагогических и иных работников сельской местности», всего                                                                                                                         из них: </t>
  </si>
  <si>
    <t>областной бюджет</t>
  </si>
  <si>
    <t>внебюджетные источники</t>
  </si>
  <si>
    <t>Номер строки</t>
  </si>
  <si>
    <t xml:space="preserve">Наименование мероприятия/ источники расходов                                                                                                                                                                                                                                                            на финансирование </t>
  </si>
  <si>
    <t>Список используемых сокращений:</t>
  </si>
  <si>
    <t>г. - город;</t>
  </si>
  <si>
    <t>д. - деревня;</t>
  </si>
  <si>
    <t>с. - село;</t>
  </si>
  <si>
    <t>АО - акционерное общество;</t>
  </si>
  <si>
    <t>ОАО - открытое акционерное общество;</t>
  </si>
  <si>
    <t>ТК - тепловая камера;</t>
  </si>
  <si>
    <t>АО «ЕЦ ОЦМ» - акционерное общество «Екатеринбургский завод по обработке цветных металлов»;</t>
  </si>
  <si>
    <t>ВЛ - воздушная линия;</t>
  </si>
  <si>
    <t>ГРЭС - государственная районная электростанция;</t>
  </si>
  <si>
    <t>КЛ - кабельная линия;</t>
  </si>
  <si>
    <t>ЛЭП - линия электропередач;</t>
  </si>
  <si>
    <t>ПС - повысительная станция;</t>
  </si>
  <si>
    <t>РП - распределительный пункт;</t>
  </si>
  <si>
    <t>ТП - трансформаторная подстанция;</t>
  </si>
  <si>
    <t>ЦТП - центральный тепловой пункт.</t>
  </si>
  <si>
    <t xml:space="preserve">Мероприятие 7. «Строительство жилья для педагогов», всего 
из них:   </t>
  </si>
  <si>
    <t xml:space="preserve">Мероприятие 22. «Реконструкция здания муниципального автономного общеобразовательного учреждения «Средняя общеобразовательная школа № 22» г. Верхняя Пышма, проспект Успенский, д. 49»,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</si>
  <si>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25. «Строительство Дворца технического творчества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</si>
  <si>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28. «Капитальный ремонт объектов (культурно-досуговый комплекс,  спортивный комплекс)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</si>
  <si>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32. «Разработка проектной документации для строительства здания дошкольной образовательной организации на 270 мест в микрорайоне «Северный» г. Верхняя Пышма», всего 
из них:   </t>
  </si>
  <si>
    <t xml:space="preserve">Мероприятие 34. «Разработка проектной документации для строительства здания дошкольной образовательной организации на 270 мест в микрорайоне «Центр-Юг» г. Верхняя Пышма», всего 
из них:   </t>
  </si>
  <si>
    <t xml:space="preserve">Мероприятие 37. «Разработка проектно-сметной документации на строительство универсального физкультурно-оздоровительного комплекса по улице Кривоусова, д. 53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</si>
  <si>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38. «Строительство универсального физкультурно-оздоровительного комплекса по улице Кривоусова, д. 53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</si>
  <si>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40. «Строительство спортивного комплекса с лыжероллерной трассой в парке культуры и отдыха в г. Верхняя Пышма», всего 
из них:   </t>
  </si>
  <si>
    <t xml:space="preserve">Мероприятие 46. «Строительство Дворца самбо»,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</si>
  <si>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50. «Реконструкция административного здания, расположенного по адресу: Свердловская область, г. Верхняя Пышма, улица 40 лет Октября, д. 73 (муниципальное казенное учреждение «Управление физической культуры, спорта и молодежной политики городского округа Верхняя Пышма»),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</si>
  <si>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19. «Реконструкция здания муниципального автономного общеобразовательного учреждения «Средняя общеобразовательная школа № 24» пос. Кедровое, улица Школьников, д. 4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из них:   </t>
  </si>
  <si>
    <t>пос. - поселок;</t>
  </si>
  <si>
    <t xml:space="preserve">Мероприятие 4. «Строительство (приобретение) служебных жилых помещений для педагогических и иных работников на территории города 
Верхняя Пышма», всего                                                                                                                         из них: </t>
  </si>
  <si>
    <t xml:space="preserve">Мероприятие 23. «Разработка проектно-сметной документации на строительство общеобразовательной организации на 1100 мест в микрорайоне «Центральный»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</si>
  <si>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30. «Строительство начальной школы на 500 мест, расположенной по адресу: Свердловская область, г. Верхняя Пышма, ул. Чистова, д. 4», всего                                                                                                                                                              из них:   </t>
  </si>
  <si>
    <t xml:space="preserve">Мероприятие 51. «Создание спортивных площадок (оснащение спортивным оборудованием) для занятий уличной гимнастикой»),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</si>
  <si>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 xml:space="preserve">Мероприятие 20. «Разработка проектно-сметной документации на строительство здания общеобразовательной организации на 1500 мест в квартале улиц Юбилейная – Сварщиков – проспект Успенский г. Верхняя Пышма», всего 
из них:   </t>
  </si>
  <si>
    <t xml:space="preserve">Мероприятие 31. «Реконструкция здания муниципального бюджетного учреждения дополнительного образования «Детская художественная школа» по адресу: г. Верхняя Пышма, проспект Успенский, д. 111Б, литер А» (для МАОУ ДО «ДДТ», филиал «Центр творчества на Успенском»), всего 
из них:   </t>
  </si>
  <si>
    <t xml:space="preserve">Мероприятие 53. «Строительство родильного дома с женской консультацией и отделением патологии беременных, г. Верхняя Пышма», всего                                                                                                                                                                           из них: </t>
  </si>
  <si>
    <t>Приложение № 2
к комплексной программе «Развитие городсокго окурга Верхняя Пышма» 
на 2017–2022 годы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</si>
  <si>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</si>
  <si>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</si>
  <si>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</si>
  <si>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</si>
  <si>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t xml:space="preserve">областной бюджет   </t>
  </si>
  <si>
    <r>
      <t xml:space="preserve">
</t>
    </r>
    <r>
      <rPr>
        <vertAlign val="superscript"/>
        <sz val="12"/>
        <rFont val="Liberation Serif"/>
        <family val="1"/>
        <charset val="204"/>
      </rPr>
      <t/>
    </r>
  </si>
  <si>
    <t xml:space="preserve">Мероприятие 8. «Реконструкция здания муниципального автономного общеобразовательного учреждения «Средняя общеобразовательная школа 
№ 3» по адресу: г. Верхняя Пышма, улица Машиностроителей, д. 6», всего 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</si>
  <si>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областной бюджет  </t>
  </si>
  <si>
    <t>Мероприятие 1. 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</si>
  <si>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 xml:space="preserve">Мероприятие 56. «Реконструкция парка культуры и отдыха в г. Верхняя Пышма», всего                                                                                                                                                                                             из них:   </t>
  </si>
  <si>
    <t xml:space="preserve">Мероприятие 57. «Проектирование и строительство клуба в с. Мостовское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</si>
  <si>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67. «Проектирование и техническое перевооружение котельной в с. Балтым городского округа Верхняя Пышма», 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</si>
  <si>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70. «Проектирование и реконструкция угольной котельной в с. Мостовское городского округа Верхняя Пышма с переводом котельной на природный газ»,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</si>
  <si>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71. «Реконструкция газовой котельной улица Заводская, д. 1, 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</si>
  <si>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>Мероприятие 84. «Строительство ЛЭП 10 кВ от ф. «Молокозавод», ф. «Балтым», ф. «Зеленый бор», замена оборудования  ТП  скважин № 42, 68, 68А, 96, 96А, 97, 98 Пышминского водозабора»,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</t>
  </si>
  <si>
    <t xml:space="preserve">Мероприятие 119. «Строительство газопровода высокого, среднего и низкого давления в сельской местности», всего                                                                                                                             из них:   </t>
  </si>
  <si>
    <t xml:space="preserve">Мероприятие 122. «Проектирование очистных сооружений в пос. Исеть городского округа Верхняя Пышма», всего                                                                                                                                  из них:   </t>
  </si>
  <si>
    <t xml:space="preserve">Мероприятие 125. «Строительство резервуаров муниципального унитарного предприятия  «Водоканал» в количестве 3-х штук», всего 
из них:   </t>
  </si>
  <si>
    <t xml:space="preserve">Мероприятие 126. «Проектирование водовода между станцией подкачки «Красный Адуй» и станцией водоподготовки», всего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</si>
  <si>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128. «Проектирование реконструкции насосной станции IV подъема, расположенной в г. Верхняя Пышма, улица Петрова, д. 35», всего                                                                                                                                из них:  </t>
  </si>
  <si>
    <t xml:space="preserve">Мероприятие 132. «Поставка и монтаж комплекта оборудования для автоматизации повысительной насосной станции, расположенной в г. Верхняя Пышма, улица Балтымская», всего                                                                                                                                из них:   </t>
  </si>
  <si>
    <t xml:space="preserve">Мероприятие 133. «Проектирование автоматизации пяти насосных станций IV подъема с установкой частотных преобразователей, расположенных в г. Верхняя Пышма», всего                                                                                                                                из них:  </t>
  </si>
  <si>
    <t>Мероприятие 140. «Комплексное благоустройство дворовых территорий», всего
из них:</t>
  </si>
  <si>
    <t>Мероприятие 141. «Комплексное благоустройство общественных территорий», всего
из них:</t>
  </si>
  <si>
    <t>Мероприятие 145. «Реконструкция транспортной развязки на 23 км автомобильной дороги г. Екатеринбург – г. Нижний Тагил – г. Серов с устройством пандуса № 4 (пересечение с автомобильной дорогой г. Верхняя Пышма – г. Среднеуральск - пос. Исеть) на территории городского округа Верхняя Пышма и городского округа Среднеуральск в Свердловской области», всего 
из них:</t>
  </si>
  <si>
    <t xml:space="preserve">Мероприятие 148. «Проектирование улицы Тенистой, с. Балтым, г. Верхняя Пышма от северной границы земельного участка ЮИТ до  развязки автодороги "Обход г. Верхняя Пышма с автодорогой на пос.  Залесье», всего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</si>
  <si>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149. «Строительство линейного объекта «участки  улица Машиностроителей, улица Гороховая и улица Зеленая (проектная) в границах района «Северный»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</si>
  <si>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154. «Реконструкция автомобильной дороги по улице Феофанова в г. Верхняя Пышма», всего                                                       
из них:   </t>
  </si>
  <si>
    <t xml:space="preserve">Мероприятие 161. «Реконструкция улицы Орджоникидзе», всего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</si>
  <si>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162. «Реконструкция автомобильной дороги по улице Лесная в г. Верхняя Пышма», всего
из них:  </t>
  </si>
  <si>
    <t xml:space="preserve">Мероприятие 170. «Строительство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</si>
  <si>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Мероприятие 171. «Реконструкция цеха электролиза меди 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</si>
  <si>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175. «Техническое перевооружение волочильного передела (АО «ЕЗ ОЦМ»)», всего 
из них:  </t>
  </si>
  <si>
    <t xml:space="preserve">Мероприятие 176. «Техническое перевооружение плавильного передела (АО «ЕЗ ОЦМ»)», всего 
из них:  </t>
  </si>
  <si>
    <t xml:space="preserve">Мероприятие 180. 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</si>
  <si>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9. «Реконструкция здания муниципального автономного общеобразовательного учреждения «Средняя общеобразовательная школа № 1 имени Б.С. Суворова» по адресу: г. Верхняя Пышма, улица Красноармейская, д. 6 
(1 очередь 2016-2017 годы без увеличения мест, 2 очередь - 2018 год)»,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</si>
  <si>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29. «Реконструкция муниципального автономного общеобразовательного учреждения «Средняя образовательная школа № 25 с углубленным изучением отдельных предметов», г. Верхняя Пышма, улица Петрова, д. 43а», всего                                                                                                                                                              из них:   </t>
  </si>
  <si>
    <t>Мероприятие 142. 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</si>
  <si>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план 2020 год </t>
  </si>
  <si>
    <t>факт 2020 год</t>
  </si>
  <si>
    <t>процент выполнения</t>
  </si>
  <si>
    <t>22 450,1</t>
  </si>
  <si>
    <t xml:space="preserve">Мероприятие 6. 
«Проектирование и строительство здания Администрации городского округа Верхняя Пышма по адресу: Свердловская область, г. Верхняя Пышма, 
просп. Успенский, д. 115»,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</si>
  <si>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143. «Реконструкция автомобильной дороги проспекта Успенского от ул. Петрова до путепровода 
в г. Верхняя Пышма», всего
из них:  </t>
  </si>
  <si>
    <t>Обустроена система водоотведения, уложено основание под рельсошпальную решетку и уложена рельсошпальная решетка</t>
  </si>
  <si>
    <t>Разрабатывается проектная документация</t>
  </si>
  <si>
    <t>Переустроены сети газораспределения, электроснабжения. Уложено дорожное полотно отрезков ПК 12-ПК 15</t>
  </si>
  <si>
    <t xml:space="preserve">Мероприятие 158. «Строительство автомобильной дороги от промплощадки ОАО «Уральский завод химических реактивов» до промплощадки  АО «Уралэлектромедь»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</si>
  <si>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>Разрабатывается ПСД. Разработан грунт от улицы Феофанова до улицы Калинина. Закупаются материалы на переустройство тепловых сетей</t>
  </si>
  <si>
    <t xml:space="preserve">Разрабатывается рабочая документация. Снят первый слой дорожного полотна, уложена ливневая канализация, обустраевается тротуар (уложен бордюрный камень, утромбован щебень) </t>
  </si>
  <si>
    <t>Информация о ходе выполнения работ</t>
  </si>
  <si>
    <t xml:space="preserve">Мероприятие 48. «Строительство объекта: «Физкультурно-оздоровительный комплекс по улице Кривоусова, 53 в г. Верхняя Пышма», всего 
из них: 
</t>
  </si>
  <si>
    <t>Выполнена черновая отделка стен, перегородок, стяжка полов. Разведены инженерные коммуникации, установлены приборы отопления.  Закончен монтаж лифтов, инженерно-технического пункта, водомерного узла. Заказано вентиляционное оборудование</t>
  </si>
  <si>
    <t>Проектно-сметная документация разрабатывается</t>
  </si>
  <si>
    <t>Во второй половине 2020 года планируется установка ограждения парка со стороны ул. Свердлова/Зеленая/Тагильский тракт</t>
  </si>
  <si>
    <t>Подготовка конкурсной документации для определения подрядной организации</t>
  </si>
  <si>
    <t>Подготовлена аукционная документация на проектирование газопроводов в поселках Исеть и Ромашка</t>
  </si>
  <si>
    <t>Разрабатывается проектная документация, окончание работ декабрь 2020 года</t>
  </si>
  <si>
    <t>Выполнение мероприятия перенесено на более поздний срок</t>
  </si>
  <si>
    <t>Выполнены   монтажные   работы   трубопровода из  стальных электросварных  труб 25,2 м;  выполнены  землянные   работы:  разработка  грунта, 1,68  м3;  выполнение  монтажных  работ  сети трубопровода  0,12 км, камера  переключения № 3 ; камера переключения  № 2;  монтажные  работы  В11</t>
  </si>
  <si>
    <t>Проектирование выполнено (реконструкция первой ветки водовода от  ВК2 до ВК3 (новый) по направлению к городу Верхняя Пышма (участок 2 от ВК2/1 до ВК2/2))</t>
  </si>
  <si>
    <t>Проводится запрос котировок</t>
  </si>
  <si>
    <t>Выполнены технические мероприятия по поддержанию функционирования производства</t>
  </si>
  <si>
    <t>Объявлен аукцион на приобретение трех однокомнатных квартир в п. Кедровое, планируется заключение муниципального контракта 20.07.2020</t>
  </si>
  <si>
    <t xml:space="preserve">Мероприятие выполнено в 2019 году
</t>
  </si>
  <si>
    <t>Заключен муниципальный контракт от 21.01.2020 № 2020.3765. Выполнена геодезическая разбивочная основа с последующей вырубкой древесно-кустарниковой растительности, проведено временное электроснабжение.Выполняются работы по снятию растительного слоя, устройству нижнего слоя основания и водопропускных труб. Срок окончания работ  01.08.2020</t>
  </si>
  <si>
    <t>Выполнены работы по переустройству сети водоснабжения, устройству временного электроснабжения, устройству подпорной стенки, земляные работы, работы по устройству фундаментной плиты, устройству наружных сетей водоснабжения и канализации, ливневой канализации, монтаж ферм, работы по устройству стен. Выполняются работы по монтажу металлоконструкций каркаса, монолитные работы по устройству перекрытий.</t>
  </si>
  <si>
    <t>Заключен муниципальный контракт от 04.04.2020 №2020.0021. Работы ведутся согласно утвержденного графика производства работ. Производятся работы по усилению конструкции здания, кладка наружных стен. Срок окончания работ 20.12.2020</t>
  </si>
  <si>
    <t>Предоставлены субсидии ИП Коровко Е. А. 80,0 тыс. рублей, Верхнепышминскому фонду поддержки предпринимателей 3 902,3 тыс. рублей</t>
  </si>
  <si>
    <t>Объем расходов на выполнение мероприятия за счет всех источников ресурсного обеспечения (тыс. рублей)</t>
  </si>
  <si>
    <t>Разработана рабочая документация. Выполняются строительно-монтажные работы.
Завершены работы по устройству монолитного каркаса здания, кровли, внутренних кирпичных перегородок, наружных ограждающих конструкций.
По наружным сетям выполнен вынос сетей из пятна котлована; выполнены работы по устройству сетей электроснабжения, теплоснабжения, наружной канализации, наружного водопровода, ливневой канализации в границах площадки, внеплощадочной дождевой канализации и сетей связи. Выполнены работы по благоустройству. 
В настоящее время выполняются работы по устройству фасадов - 95%; отделочные работы- 98%, устройство внутренних инженерных сетей-80%. Выполнена корректировка проектной документации в связи с размещением на объекте детского технопарка «Кванториум» и центра цифрового образования детей «IT-куб». Получено положительное заключение ГАУ СО «Управление государственной экспертизы» №66-1-1-2-020221-2020 от 26.05.2020 по откорректированной проектной документации.
В соответствии с графиком производства работ срок окончания строительно-монтажных работ и ввод объекта в эксплуатацию - не позднее 07.11.2020</t>
  </si>
  <si>
    <t>Выполнены работы по устройству фасадов столовой и медицинского блока. Установлена система видеонаблюдения</t>
  </si>
  <si>
    <t>Выполняются демонтажные работы, вырубка деревьев. Выполняется разработка рабочей документации.</t>
  </si>
  <si>
    <t xml:space="preserve">Заключен муниципальный контракт от 05.02.2020 №2020.0189 на выполнение работ по разработке проектно-сметной документации. ПСД в разработке. </t>
  </si>
  <si>
    <t xml:space="preserve">Заключен муниципальный контракт от 05.02.2020 №2020.0188 на выполнение работ по разработке проектно-сметной документации. ПСД в разработке. </t>
  </si>
  <si>
    <t>Подготовлен пакет документов для софинансирования из средств областного бюджета в 2021-2023 годах</t>
  </si>
  <si>
    <t>ПЛАН МЕРОПРИЯТИЙ
по выполнению комплексной программы «Развитие городского округа Верхняя Пышма» 
на 2017–2022 годы за первое полугодие 2020 года</t>
  </si>
  <si>
    <t xml:space="preserve">Продолжается строительство новых микрорайонов:                                                          1. Жилой квартал "Рифей" - ведется строительсво 4-секционного жилого дома (2 секции).                                                                          2. Жилой район "Балтым-Парк" - строятся 2 жилых дома.                                                            3. Жилой комплекс "Петровский" -  Продолжается строительство жилого дома № 3 по ул. Красных партизан;                                       4. Микрорайон "Центральный" - строительство 3 этапа 1 очереди жилых секций 1.1 - 1.3 жилого дома № 1 (строительный);                                           5. Жилой комплекс на ул. Александра Козицына, ведется строительство односекционных жилых домов №№ 7,15;                                                                  6. Жилой квартал "Юность" - строится 4-секционный жилой дом (4 секции)                                                                                </t>
  </si>
  <si>
    <t xml:space="preserve">Комплекс оборудования для ротационной ковки введен в режим промышленной эксплуатации. Проект "Эмалирование проволоки": проектирование, приобретение оборудования, установка </t>
  </si>
  <si>
    <t>Электронно-лучевая установка введена в режим промышленной эксплуатации. Отработка технологии</t>
  </si>
  <si>
    <r>
      <t xml:space="preserve">Срок завершения работ по контракту 5-РЕК/688 от 05.03.2014 (ДС от 10.04.2017 № 8) -25.10.2020 года. В случае нарушения срока в отношении подрядчика ООО "СУ-196" будут приняты меры ответственности в соответствии с </t>
    </r>
    <r>
      <rPr>
        <sz val="12"/>
        <color theme="1"/>
        <rFont val="Liberation Serif"/>
        <family val="1"/>
        <charset val="204"/>
      </rPr>
      <t xml:space="preserve">№ 44-ФЗ от 5.04.2013 года «О контрактной системе в сфере закупок товаров, работ, услуг для обеспечения государственных и муниципальных нужд» </t>
    </r>
  </si>
  <si>
    <t>Выполнено устройство подземных вентканалов (95%), устройство фундаментов встроенных помещений пролета А-Б (100%), устройство фундаментов каркаса выполнено на 100%, выполнено устройство фундаментов площадки под технологическое оборудование - 81%. Монтаж металлоконструкций: стропильные фермы КМ1 смонтированы на 68%, колонны фахверка КМ2 смонтированы на 27%, ветровые связи КМ3 смонтированы на 41%, вентиляционные камеры на кровле КМ4 смонтированы на 27%, подкрановые балки КМ6 смонтированы на 35%. Плиты покрытия на стропильных фермах смонтированы на 56%. В технологических пролетах приступили к бетонированию рам подсерийных эстакад - выполнено 20 %</t>
  </si>
  <si>
    <t>Получено разрешение на ввод объекта в  эксплуатацию от 06.03.2020 №RU66364000-4/2020. После снятия ограничений в связи с пандемией коронавируса объект будет введен в эксплутацию</t>
  </si>
  <si>
    <r>
      <t xml:space="preserve">Выполняются работы по содержанию 30 дворовых территорий (смена  отдельных  частей металического  ограждения площадок сетки, ремонт </t>
    </r>
    <r>
      <rPr>
        <sz val="12"/>
        <color theme="1"/>
        <rFont val="Liberation Serif"/>
        <family val="1"/>
        <charset val="204"/>
      </rPr>
      <t>малых архитектурных форм,</t>
    </r>
    <r>
      <rPr>
        <sz val="12"/>
        <rFont val="Liberation Serif"/>
        <family val="1"/>
        <charset val="204"/>
      </rPr>
      <t xml:space="preserve"> окраска  металлических  поверхностей,  устройство оснований  для  песка, подсыпка пескаустройство  покрытий  тротуарной   плитки, установка   бортовых  бетонных   камней)</t>
    </r>
  </si>
  <si>
    <r>
      <t>1 участок: автодорога Екатеринбург – Невьянск (от ЕКАД до ул. Петрова), частично выполнено переустройство водопропускных труб, частично произведено устройство дорожной одежды. Завершены работы по переустройству бытовой канализации под ЕКАДом. 
2 участок: трамвайная линия по пр. Успенский (от ул. Петрова до путепровода), ведутся работы по сборке верхнего строения трамвайного пути.
3 участок: трамвайная линия (от путепровода до разворотного кольца), выполнены работы по переустройству сетей водоснабжения и канализации. Ведутся подготовительные работы по устройству основания под трамвайный путь.
4 участок: разворотное кольцо. Демонтированы гаражные боксы</t>
    </r>
    <r>
      <rPr>
        <sz val="12"/>
        <rFont val="Liberation Serif"/>
        <family val="1"/>
        <charset val="204"/>
      </rPr>
      <t>. Выполнены</t>
    </r>
    <r>
      <rPr>
        <sz val="12"/>
        <color theme="1"/>
        <rFont val="Liberation Serif"/>
        <family val="1"/>
        <charset val="204"/>
      </rPr>
      <t xml:space="preserve"> работы по переустройству электрических сетей (частично), сетей водоснабжения и канализации. Выполнены работы по устройству наружных сетей водопровода и канализации к диспетчерскому пункту
</t>
    </r>
  </si>
  <si>
    <r>
      <t>I участок. Разработан грунт,</t>
    </r>
    <r>
      <rPr>
        <sz val="12"/>
        <color rgb="FFFF0000"/>
        <rFont val="Liberation Serif"/>
        <family val="1"/>
        <charset val="204"/>
      </rPr>
      <t xml:space="preserve"> </t>
    </r>
    <r>
      <rPr>
        <sz val="12"/>
        <color theme="1"/>
        <rFont val="Liberation Serif"/>
        <family val="1"/>
        <charset val="204"/>
      </rPr>
      <t>уложена ливневая канализация. II участок. Снят первый слой существующего дорожного полотна</t>
    </r>
  </si>
  <si>
    <r>
      <rPr>
        <sz val="12"/>
        <color theme="1"/>
        <rFont val="Liberation Serif"/>
        <family val="1"/>
        <charset val="204"/>
      </rPr>
      <t>Введено</t>
    </r>
    <r>
      <rPr>
        <sz val="12"/>
        <rFont val="Liberation Serif"/>
        <family val="1"/>
        <charset val="204"/>
      </rPr>
      <t xml:space="preserve"> 19 предприятий потребительского рынка, из них 11 предприятий розничной торговли, 5 - общественного питания, 3 - бытового обслуживания </t>
    </r>
  </si>
  <si>
    <t xml:space="preserve">Мероприятие 172. «Реконструкция лигатурного производства 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</si>
  <si>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r>
      <t xml:space="preserve">Завершены работы по демонтажу перегородок, полов и кровли. Завершены работы по устройству монолитного каркаса пристроя основного здания, кровли, внутренних кирпичных перегородок, наружных ограждающих конструкций. Выполняются строительно-монтажные работы: по внутренней отделке помещений и устройству систем пожарной безопасности
В соответствии с графиком производства работ срок окончания строительно-монтажных работ и ввод объекта в эксплуатацию - не позднее 31.08.2020 года                                                                </t>
    </r>
    <r>
      <rPr>
        <sz val="12"/>
        <color rgb="FFFF0000"/>
        <rFont val="Liberation Serif"/>
        <charset val="204"/>
      </rPr>
      <t xml:space="preserve">80 751,3 переходящий остаток наш кассовый расход ОБ, 14 398,4 МБ касса. Деньги ушли подрядчику          </t>
    </r>
    <r>
      <rPr>
        <sz val="12"/>
        <rFont val="Liberation Serif"/>
        <family val="1"/>
        <charset val="204"/>
      </rPr>
      <t xml:space="preserve">                                      </t>
    </r>
  </si>
  <si>
    <r>
      <t xml:space="preserve">Демонтировано основное здание, произведены подготовительные работы, разработан котлован. Выполнены работы по устройству монолитных фундаментов, колонн и перекрытий ниже отметки 0.000.                                                                    </t>
    </r>
    <r>
      <rPr>
        <sz val="12"/>
        <color rgb="FFFF0000"/>
        <rFont val="Liberation Serif"/>
        <charset val="204"/>
      </rPr>
      <t xml:space="preserve">14 397,7  переходящий остаток ОБ, 12 552,3 МБ касса. Деньги ушли подрядчику   </t>
    </r>
  </si>
  <si>
    <r>
      <t xml:space="preserve">Выполнены демонтажные работы кровли корпуса В. Ведутся отделочные работы, устройство инженерных коммуникаций, благоустройство стадиона, устройство подпорной стены со стороны корпуса А                                       </t>
    </r>
    <r>
      <rPr>
        <sz val="12"/>
        <color rgb="FFFF0000"/>
        <rFont val="Liberation Serif"/>
        <charset val="204"/>
      </rPr>
      <t>354 437 - ОБ кассовый расход, 63 472,3 - МБ кассовый расход, деньги уплачены подрядчику</t>
    </r>
  </si>
  <si>
    <r>
      <t xml:space="preserve">Приобретены спортивные тренажеры для занятий уличной гимнастикой на территории физкультурно-оздоровительного комплекса "Кедр" муниципального автономного учреждения "Спортивная школа им. А. Козицына" (п. Кедровое, ул. Школьников, 2) </t>
    </r>
    <r>
      <rPr>
        <sz val="12"/>
        <color rgb="FFFF0000"/>
        <rFont val="Liberation Serif"/>
        <charset val="204"/>
      </rPr>
      <t xml:space="preserve">                 200,0 факт кассовый расход ОБ</t>
    </r>
  </si>
  <si>
    <r>
      <t xml:space="preserve">Заключен муниципальный контракт от 07.04.2020 № 0162200011820000256.001 на благоустройство 1 подэтапа 1 этапа благоустройства Верхнепышминского </t>
    </r>
    <r>
      <rPr>
        <sz val="12"/>
        <color theme="1"/>
        <rFont val="Liberation Serif"/>
        <family val="1"/>
        <charset val="204"/>
      </rPr>
      <t>парка</t>
    </r>
    <r>
      <rPr>
        <sz val="12"/>
        <color rgb="FFFF0000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культуры и отдыха. Выполнена вертикальная планировка участка (разработка грунта с перемещением, разработка грунта в траншеях экскаватором, перевозка  грузов, работа на отвале, уплотнение грунта,  устройство  прослойки из нетканного материала в землянном полотне,  устройство  подстилающих и выравнивающих слоев оснований из песка)                       </t>
    </r>
    <r>
      <rPr>
        <sz val="12"/>
        <color rgb="FFFF0000"/>
        <rFont val="Liberation Serif"/>
        <charset val="204"/>
      </rPr>
      <t>2000 - по соглашение факт кассовый расход ОБ</t>
    </r>
  </si>
  <si>
    <r>
      <t xml:space="preserve">Выполнены работы по устройству фасада, монтажа витражных и оконных конструкций, работы по устройству внутренних инженерных коммуникаций (отопление, канализация, вентиляция)                                                                       </t>
    </r>
    <r>
      <rPr>
        <sz val="12"/>
        <color rgb="FFFF0000"/>
        <rFont val="Liberation Serif"/>
        <charset val="204"/>
      </rPr>
      <t>133 825 ОБ 33651,6- МБ фактический кассовый расход, преведено подрядчику</t>
    </r>
  </si>
  <si>
    <r>
      <t xml:space="preserve">Расселено 2 жилых помещения по адресу:                                                                      1. п. Кедровое, ул. 40 лет Октября, д. 7, кв. 9 (выплачена выкупная цена жилого помещения);                                                                                                            2 п. Кедровое, ул. 40 лет Октября, д. 6, кв. 11 (заключен муниципальный контракт от 25.05.2020 на приобретение жилого помещения по адресу: п. Кедровое, ул. Кирова, д. 3, кв.43, взамен изымаемого). Переселено 5 человек                   </t>
    </r>
    <r>
      <rPr>
        <sz val="12"/>
        <color rgb="FFFF0000"/>
        <rFont val="Liberation Serif"/>
        <charset val="204"/>
      </rPr>
      <t>173,2 - МБ, 93 572,5 - ОБ, 3 050,8 - ФБ, всего факт 3 317,6, план 3 144,4 (по соглашению)</t>
    </r>
  </si>
  <si>
    <r>
      <t xml:space="preserve">Мероприятие выполнено в 2019 году </t>
    </r>
    <r>
      <rPr>
        <sz val="12"/>
        <color rgb="FFFF0000"/>
        <rFont val="Liberation Serif"/>
        <charset val="204"/>
      </rPr>
      <t>(ледовая арена)</t>
    </r>
  </si>
  <si>
    <r>
      <t>Выполнены работы по разработке котлована, устройству фундаментов, работы по выносу теплотрассы. Выполняются работы по обратной засыпке фундамента (</t>
    </r>
    <r>
      <rPr>
        <sz val="12"/>
        <color rgb="FFFF0000"/>
        <rFont val="Liberation Serif"/>
        <charset val="204"/>
      </rPr>
      <t>УФОК)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</si>
</sst>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2"/>
      <color rgb="FFFF0000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165" fontId="5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justify" vertical="center" wrapText="1"/>
    </xf>
    <xf numFmtId="165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vertical="center"/>
    </xf>
    <xf numFmtId="165" fontId="10" fillId="2" borderId="0" xfId="0" applyNumberFormat="1" applyFont="1" applyFill="1"/>
    <xf numFmtId="0" fontId="10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justify" vertical="center" wrapText="1"/>
    </xf>
    <xf numFmtId="0" fontId="16" fillId="2" borderId="0" xfId="0" applyFont="1" applyFill="1" applyAlignment="1">
      <alignment horizontal="justify" vertical="top" wrapText="1"/>
    </xf>
    <xf numFmtId="166" fontId="16" fillId="2" borderId="0" xfId="0" applyNumberFormat="1" applyFont="1" applyFill="1" applyAlignment="1">
      <alignment vertical="top" wrapText="1"/>
    </xf>
    <xf numFmtId="166" fontId="16" fillId="2" borderId="0" xfId="0" applyNumberFormat="1" applyFont="1" applyFill="1" applyAlignment="1">
      <alignment horizontal="left" vertical="top" wrapText="1"/>
    </xf>
    <xf numFmtId="165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165" fontId="6" fillId="2" borderId="1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14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166" fontId="14" fillId="2" borderId="1" xfId="0" applyNumberFormat="1" applyFont="1" applyFill="1" applyBorder="1" applyAlignment="1">
      <alignment horizontal="center" vertical="top"/>
    </xf>
    <xf numFmtId="165" fontId="14" fillId="2" borderId="1" xfId="1" applyNumberFormat="1" applyFont="1" applyFill="1" applyBorder="1" applyAlignment="1">
      <alignment horizontal="center" vertical="top"/>
    </xf>
    <xf numFmtId="165" fontId="14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top" wrapText="1"/>
    </xf>
    <xf numFmtId="165" fontId="6" fillId="3" borderId="1" xfId="1" applyNumberFormat="1" applyFont="1" applyFill="1" applyBorder="1" applyAlignment="1">
      <alignment horizontal="center" vertical="top" wrapText="1"/>
    </xf>
    <xf numFmtId="165" fontId="14" fillId="3" borderId="1" xfId="0" applyNumberFormat="1" applyFont="1" applyFill="1" applyBorder="1" applyAlignment="1">
      <alignment horizontal="center" vertical="top"/>
    </xf>
    <xf numFmtId="165" fontId="6" fillId="3" borderId="1" xfId="0" applyNumberFormat="1" applyFont="1" applyFill="1" applyBorder="1" applyAlignment="1">
      <alignment horizontal="center" vertical="top"/>
    </xf>
    <xf numFmtId="165" fontId="18" fillId="2" borderId="1" xfId="1" applyNumberFormat="1" applyFont="1" applyFill="1" applyBorder="1" applyAlignment="1">
      <alignment horizontal="center" vertical="center"/>
    </xf>
    <xf numFmtId="165" fontId="18" fillId="2" borderId="1" xfId="1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2" fontId="6" fillId="2" borderId="6" xfId="0" applyNumberFormat="1" applyFont="1" applyFill="1" applyBorder="1" applyAlignment="1">
      <alignment horizontal="left" vertical="top" wrapText="1"/>
    </xf>
    <xf numFmtId="2" fontId="6" fillId="2" borderId="7" xfId="0" applyNumberFormat="1" applyFont="1" applyFill="1" applyBorder="1" applyAlignment="1">
      <alignment horizontal="left" vertical="top" wrapText="1"/>
    </xf>
    <xf numFmtId="2" fontId="6" fillId="2" borderId="8" xfId="0" applyNumberFormat="1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6" fontId="16" fillId="2" borderId="0" xfId="0" applyNumberFormat="1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6" fillId="2" borderId="6" xfId="0" applyNumberFormat="1" applyFont="1" applyFill="1" applyBorder="1" applyAlignment="1">
      <alignment horizontal="center" vertical="top" wrapText="1"/>
    </xf>
    <xf numFmtId="165" fontId="6" fillId="2" borderId="7" xfId="0" applyNumberFormat="1" applyFont="1" applyFill="1" applyBorder="1" applyAlignment="1">
      <alignment horizontal="center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22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22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88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88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231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153150" y="2179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237</xdr:row>
      <xdr:rowOff>0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784202" y="1420585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243</xdr:row>
      <xdr:rowOff>0</xdr:rowOff>
    </xdr:from>
    <xdr:ext cx="65" cy="172227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784202" y="14742367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267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6010275" y="1244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6" name="TextBox 33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7" name="TextBox 33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39" name="TextBox 33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0" name="TextBox 33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1" name="TextBox 34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3" name="TextBox 34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4" name="TextBox 34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5" name="TextBox 34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7" name="TextBox 34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8" name="TextBox 34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49" name="TextBox 34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1" name="TextBox 35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2" name="TextBox 35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3" name="TextBox 35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5" name="TextBox 35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6" name="TextBox 35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7" name="TextBox 35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59" name="TextBox 35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0" name="TextBox 35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1" name="TextBox 36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3" name="TextBox 36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4" name="TextBox 36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5" name="TextBox 36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7" name="TextBox 36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8" name="TextBox 36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69" name="TextBox 36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1" name="TextBox 37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2" name="TextBox 37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3" name="TextBox 37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5" name="TextBox 37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6" name="TextBox 37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7" name="TextBox 37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79" name="TextBox 37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0" name="TextBox 37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1" name="TextBox 38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3" name="TextBox 38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4" name="TextBox 38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5" name="TextBox 38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7" name="TextBox 38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8" name="TextBox 38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89" name="TextBox 38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1" name="TextBox 39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2" name="TextBox 39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3" name="TextBox 39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5" name="TextBox 39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6" name="TextBox 39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7" name="TextBox 39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399" name="TextBox 39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0" name="TextBox 39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1" name="TextBox 40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3" name="TextBox 40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4" name="TextBox 40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5" name="TextBox 40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7" name="TextBox 40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8" name="TextBox 40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09" name="TextBox 40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1" name="TextBox 41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2" name="TextBox 41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3" name="TextBox 41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5" name="TextBox 41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6" name="TextBox 41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7" name="TextBox 41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19" name="TextBox 41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0" name="TextBox 41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1" name="TextBox 42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3" name="TextBox 422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4" name="TextBox 423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5" name="TextBox 424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7" name="TextBox 426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8" name="TextBox 427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29" name="TextBox 428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1" name="TextBox 430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297</xdr:row>
      <xdr:rowOff>0</xdr:rowOff>
    </xdr:from>
    <xdr:ext cx="65" cy="172227"/>
    <xdr:sp macro="" textlink="">
      <xdr:nvSpPr>
        <xdr:cNvPr id="432" name="TextBox 431"/>
        <xdr:cNvSpPr txBox="1"/>
      </xdr:nvSpPr>
      <xdr:spPr>
        <a:xfrm>
          <a:off x="6010275" y="162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3" name="TextBox 43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5" name="TextBox 43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6" name="TextBox 43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7" name="TextBox 43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39" name="TextBox 43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0" name="TextBox 43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1" name="TextBox 44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3" name="TextBox 44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4" name="TextBox 44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5" name="TextBox 44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7" name="TextBox 44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8" name="TextBox 44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49" name="TextBox 44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1" name="TextBox 45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2" name="TextBox 45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3" name="TextBox 45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5" name="TextBox 45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6" name="TextBox 45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7" name="TextBox 45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59" name="TextBox 45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0" name="TextBox 45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1" name="TextBox 46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3" name="TextBox 46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4" name="TextBox 46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5" name="TextBox 46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7" name="TextBox 46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8" name="TextBox 46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69" name="TextBox 46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1" name="TextBox 47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2" name="TextBox 471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3" name="TextBox 472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5" name="TextBox 474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6" name="TextBox 475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7" name="TextBox 476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79" name="TextBox 478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80" name="TextBox 479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303</xdr:row>
      <xdr:rowOff>0</xdr:rowOff>
    </xdr:from>
    <xdr:ext cx="65" cy="172227"/>
    <xdr:sp macro="" textlink="">
      <xdr:nvSpPr>
        <xdr:cNvPr id="481" name="TextBox 480"/>
        <xdr:cNvSpPr txBox="1"/>
      </xdr:nvSpPr>
      <xdr:spPr>
        <a:xfrm>
          <a:off x="6010275" y="1815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3" name="TextBox 48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4" name="TextBox 48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5" name="TextBox 48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87" name="TextBox 48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8" name="TextBox 48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89" name="TextBox 48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1" name="TextBox 49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2" name="TextBox 49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3" name="TextBox 49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5" name="TextBox 49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6" name="TextBox 49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7" name="TextBox 49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499" name="TextBox 49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0" name="TextBox 49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1" name="TextBox 50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03" name="TextBox 50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4" name="TextBox 50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5" name="TextBox 50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07" name="TextBox 50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8" name="TextBox 50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09" name="TextBox 50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1" name="TextBox 51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2" name="TextBox 51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3" name="TextBox 51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5" name="TextBox 51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6" name="TextBox 51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7" name="TextBox 51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19" name="TextBox 51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0" name="TextBox 51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1" name="TextBox 52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23" name="TextBox 52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4" name="TextBox 52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5" name="TextBox 52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27" name="TextBox 52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8" name="TextBox 52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29" name="TextBox 52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1" name="TextBox 53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2" name="TextBox 53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3" name="TextBox 53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5" name="TextBox 53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6" name="TextBox 53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7" name="TextBox 53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39" name="TextBox 538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0" name="TextBox 539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1" name="TextBox 540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43" name="TextBox 542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4" name="TextBox 543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5" name="TextBox 544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408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408</xdr:row>
      <xdr:rowOff>0</xdr:rowOff>
    </xdr:from>
    <xdr:ext cx="65" cy="172227"/>
    <xdr:sp macro="" textlink="">
      <xdr:nvSpPr>
        <xdr:cNvPr id="547" name="TextBox 546"/>
        <xdr:cNvSpPr txBox="1"/>
      </xdr:nvSpPr>
      <xdr:spPr>
        <a:xfrm>
          <a:off x="4467225" y="469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79" name="TextBox 7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0" name="TextBox 77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5" name="TextBox 78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89" name="TextBox 78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0" name="TextBox 78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4" name="TextBox 79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5" name="TextBox 794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6" name="TextBox 795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7" name="TextBox 796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8" name="TextBox 797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3" name="TextBox 80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7" name="TextBox 806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8" name="TextBox 807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2" name="TextBox 811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7" name="TextBox 816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1" name="TextBox 820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2" name="TextBox 821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6" name="TextBox 825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7" name="TextBox 826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8" name="TextBox 827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29" name="TextBox 828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0" name="TextBox 829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5" name="TextBox 834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39" name="TextBox 838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0" name="TextBox 839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4" name="TextBox 84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5" name="TextBox 844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6" name="TextBox 845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7" name="TextBox 846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8" name="TextBox 847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3" name="TextBox 852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7" name="TextBox 856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8" name="TextBox 857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2" name="TextBox 861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63" name="TextBox 862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4" name="TextBox 863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5" name="TextBox 864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6" name="TextBox 865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1" name="TextBox 870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5" name="TextBox 874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6" name="TextBox 875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0" name="TextBox 879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1" name="TextBox 880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2" name="TextBox 881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83" name="TextBox 882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84" name="TextBox 883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89" name="TextBox 888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93" name="TextBox 892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94" name="TextBox 893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898" name="TextBox 897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899" name="TextBox 898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0" name="TextBox 899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1" name="TextBox 900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2" name="TextBox 901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07" name="TextBox 906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1" name="TextBox 910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2" name="TextBox 911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6" name="TextBox 915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1" name="TextBox 920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5" name="TextBox 924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6" name="TextBox 925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0" name="TextBox 929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5" name="TextBox 934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6" name="TextBox 935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0" name="TextBox 939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1" name="TextBox 940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42" name="TextBox 941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3" name="TextBox 942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4" name="TextBox 943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48" name="TextBox 947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3" name="TextBox 952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4" name="TextBox 953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58" name="TextBox 957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59" name="TextBox 958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0" name="TextBox 959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1" name="TextBox 960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2" name="TextBox 961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6" name="TextBox 965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67" name="TextBox 966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68" name="TextBox 967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69" name="TextBox 968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0" name="TextBox 969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5" name="TextBox 974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79" name="TextBox 978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0" name="TextBox 979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4" name="TextBox 983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5" name="TextBox 984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6" name="TextBox 985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87" name="TextBox 986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88" name="TextBox 987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1257300</xdr:colOff>
      <xdr:row>316</xdr:row>
      <xdr:rowOff>0</xdr:rowOff>
    </xdr:from>
    <xdr:ext cx="65" cy="172227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51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1257300</xdr:colOff>
      <xdr:row>316</xdr:row>
      <xdr:rowOff>0</xdr:rowOff>
    </xdr:from>
    <xdr:ext cx="65" cy="172227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17716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316</xdr:row>
      <xdr:rowOff>0</xdr:rowOff>
    </xdr:from>
    <xdr:ext cx="65" cy="172227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346710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3" name="TextBox 992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997" name="TextBox 996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8" name="TextBox 997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2" name="TextBox 1001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5" name="TextBox 100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08" name="TextBox 1007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09" name="TextBox 1008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13" name="TextBox 1012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4" name="TextBox 1013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5" name="TextBox 101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6" name="TextBox 1015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17" name="TextBox 1016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1" name="TextBox 1020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5" name="TextBox 102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6" name="TextBox 1025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7" name="TextBox 1026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28" name="TextBox 1027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29" name="TextBox 1028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2" name="TextBox 1031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5" name="TextBox 103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8" name="TextBox 103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39" name="TextBox 1038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3" name="TextBox 1042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4" name="TextBox 104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5" name="TextBox 1044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6" name="TextBox 1045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7" name="TextBox 1046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1" name="TextBox 105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4" name="TextBox 105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7" name="TextBox 1056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8" name="TextBox 1057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2" name="TextBox 106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3" name="TextBox 1062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4" name="TextBox 1063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5" name="TextBox 1064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6" name="TextBox 1065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0" name="TextBox 1069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3" name="TextBox 1072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6" name="TextBox 1075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7" name="TextBox 1076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1" name="TextBox 1080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82" name="TextBox 1081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3" name="TextBox 1082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4" name="TextBox 1083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5" name="TextBox 1084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89" name="TextBox 1088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2" name="TextBox 1091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5" name="TextBox 1094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6" name="TextBox 1095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0" name="TextBox 1099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1" name="TextBox 1100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02" name="TextBox 1101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3" name="TextBox 1102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4" name="TextBox 1103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8" name="TextBox 1107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09" name="TextBox 1108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0" name="TextBox 1109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1" name="TextBox 1110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2" name="TextBox 1111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3" name="TextBox 1112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4" name="TextBox 1113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5" name="TextBox 1114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6" name="TextBox 1115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7" name="TextBox 1116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18" name="TextBox 1117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19" name="TextBox 1118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0" name="TextBox 1119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1" name="TextBox 1120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22" name="TextBox 1121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3" name="TextBox 1122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4" name="TextBox 1123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5" name="TextBox 1124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26" name="TextBox 1125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7" name="TextBox 1126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8" name="TextBox 1127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29" name="TextBox 1128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0" name="TextBox 1129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1" name="TextBox 1130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2" name="TextBox 1131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3" name="TextBox 1132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4" name="TextBox 1133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5" name="TextBox 1134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6" name="TextBox 1135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7" name="TextBox 1136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38" name="TextBox 1137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39" name="TextBox 1138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0" name="TextBox 1139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1" name="TextBox 1140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2" name="TextBox 1141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43" name="TextBox 1142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4" name="TextBox 1143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5" name="TextBox 114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6" name="TextBox 1145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47" name="TextBox 1146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8" name="TextBox 1147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49" name="TextBox 1148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0" name="TextBox 1149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1" name="TextBox 1150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2" name="TextBox 1151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3" name="TextBox 1152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4" name="TextBox 115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5" name="TextBox 115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6" name="TextBox 1155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7" name="TextBox 1156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58" name="TextBox 1157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59" name="TextBox 1158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0" name="TextBox 1159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1" name="TextBox 1160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2" name="TextBox 1161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63" name="TextBox 1162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4" name="TextBox 1163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5" name="TextBox 116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6" name="TextBox 1165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67" name="TextBox 1166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8" name="TextBox 1167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69" name="TextBox 1168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0" name="TextBox 1169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1" name="TextBox 1170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2" name="TextBox 1171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3" name="TextBox 1172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4" name="TextBox 1173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5" name="TextBox 1174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6" name="TextBox 1175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7" name="TextBox 1176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78" name="TextBox 1177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79" name="TextBox 1178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0" name="TextBox 1179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1" name="TextBox 1180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2" name="TextBox 1181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83" name="TextBox 1182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4" name="TextBox 1183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5" name="TextBox 1184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6" name="TextBox 1185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87" name="TextBox 1186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8" name="TextBox 1187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89" name="TextBox 1188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0" name="TextBox 1189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1" name="TextBox 1190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2" name="TextBox 1191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3" name="TextBox 1192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4" name="TextBox 1193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5" name="TextBox 1194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6" name="TextBox 1195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7" name="TextBox 1196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198" name="TextBox 1197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199" name="TextBox 1198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0" name="TextBox 1199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1" name="TextBox 1200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2" name="TextBox 1201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03" name="TextBox 1202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4" name="TextBox 1203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5" name="TextBox 1204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6" name="TextBox 1205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7" name="TextBox 1206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08" name="TextBox 1207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09" name="TextBox 1208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0" name="TextBox 1209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1" name="TextBox 1210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12" name="TextBox 1211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3" name="TextBox 1212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4" name="TextBox 1213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5" name="TextBox 1214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16" name="TextBox 1215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7" name="TextBox 1216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8" name="TextBox 1217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19" name="TextBox 1218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0" name="TextBox 1219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1" name="TextBox 1220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2" name="TextBox 1221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3" name="TextBox 1222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4" name="TextBox 1223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5" name="TextBox 1224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6" name="TextBox 1225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7" name="TextBox 1226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28" name="TextBox 1227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29" name="TextBox 1228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0" name="TextBox 1229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1" name="TextBox 1230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32" name="TextBox 1231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3" name="TextBox 1232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4" name="TextBox 1233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7" name="TextBox 1236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8" name="TextBox 1237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39" name="TextBox 1238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0" name="TextBox 1239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1" name="TextBox 1240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2" name="TextBox 1241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3" name="TextBox 1242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4" name="TextBox 1243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5" name="TextBox 1244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6" name="TextBox 1245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7" name="TextBox 1246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48" name="TextBox 1247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49" name="TextBox 1248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0" name="TextBox 1249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1" name="TextBox 1250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52" name="TextBox 1251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3" name="TextBox 1252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4" name="TextBox 1253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5" name="TextBox 1254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56" name="TextBox 1255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7" name="TextBox 1256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8" name="TextBox 1257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59" name="TextBox 1258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0" name="TextBox 1259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1" name="TextBox 1260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2" name="TextBox 1261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3" name="TextBox 1262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4" name="TextBox 1263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5" name="TextBox 1264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6" name="TextBox 1265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7" name="TextBox 1266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68" name="TextBox 1267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69" name="TextBox 1268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0" name="TextBox 1269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1" name="TextBox 1270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2" name="TextBox 1271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73" name="TextBox 1272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4" name="TextBox 1273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5" name="TextBox 1274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6" name="TextBox 1275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77" name="TextBox 1276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8" name="TextBox 1277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79" name="TextBox 1278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0" name="TextBox 1279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1" name="TextBox 1280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2" name="TextBox 1281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3" name="TextBox 1282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4" name="TextBox 1283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5" name="TextBox 1284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6" name="TextBox 1285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7" name="TextBox 1286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88" name="TextBox 1287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89" name="TextBox 1288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0" name="TextBox 1289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1" name="TextBox 1290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2" name="TextBox 1291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93" name="TextBox 1292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4" name="TextBox 1293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5" name="TextBox 1294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6" name="TextBox 1295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297" name="TextBox 1296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8" name="TextBox 1297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299" name="TextBox 1298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0" name="TextBox 1299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1" name="TextBox 1300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2" name="TextBox 1301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3" name="TextBox 1302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4" name="TextBox 1303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5" name="TextBox 1304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6" name="TextBox 1305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7" name="TextBox 1306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08" name="TextBox 1307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09" name="TextBox 1308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0" name="TextBox 1309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1" name="TextBox 1310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2" name="TextBox 1311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13" name="TextBox 1312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4" name="TextBox 1313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5" name="TextBox 1314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6" name="TextBox 1315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17" name="TextBox 1316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8" name="TextBox 1317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19" name="TextBox 1318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0" name="TextBox 1319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21" name="TextBox 1320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2" name="TextBox 1321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3" name="TextBox 1322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4" name="TextBox 1323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316</xdr:row>
      <xdr:rowOff>0</xdr:rowOff>
    </xdr:from>
    <xdr:ext cx="65" cy="172227"/>
    <xdr:sp macro="" textlink="">
      <xdr:nvSpPr>
        <xdr:cNvPr id="1325" name="TextBox 1324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6" name="TextBox 1325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7" name="TextBox 1326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316</xdr:row>
      <xdr:rowOff>0</xdr:rowOff>
    </xdr:from>
    <xdr:ext cx="65" cy="172227"/>
    <xdr:sp macro="" textlink="">
      <xdr:nvSpPr>
        <xdr:cNvPr id="1328" name="TextBox 1327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324350" y="4962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29" name="TextBox 1328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0" name="TextBox 1329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1" name="TextBox 1330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2" name="TextBox 1331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3" name="TextBox 1332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4" name="TextBox 1333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5" name="TextBox 1334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6" name="TextBox 1335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7" name="TextBox 1336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8" name="TextBox 1337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39" name="TextBox 1338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0" name="TextBox 1339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1" name="TextBox 1340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2" name="TextBox 1341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3" name="TextBox 134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4" name="TextBox 1343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5" name="TextBox 1344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6" name="TextBox 1345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7" name="TextBox 1346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8" name="TextBox 1347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49" name="TextBox 1348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0" name="TextBox 1349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1" name="TextBox 1350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2" name="TextBox 1351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3" name="TextBox 1352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4" name="TextBox 1353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5" name="TextBox 1354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6" name="TextBox 1355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7" name="TextBox 1356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8" name="TextBox 1357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59" name="TextBox 1358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0" name="TextBox 1359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1" name="TextBox 1360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2" name="TextBox 1361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3" name="TextBox 1362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4" name="TextBox 1363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5" name="TextBox 1364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6" name="TextBox 1365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7" name="TextBox 1366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8" name="TextBox 1367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69" name="TextBox 1368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0" name="TextBox 1369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1" name="TextBox 1370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2" name="TextBox 1371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3" name="TextBox 1372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4" name="TextBox 1373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5" name="TextBox 1374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6" name="TextBox 1375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7" name="TextBox 1376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8" name="TextBox 1377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79" name="TextBox 1378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0" name="TextBox 1379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1" name="TextBox 1380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2" name="TextBox 1381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3" name="TextBox 1382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4" name="TextBox 1383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5" name="TextBox 1384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6" name="TextBox 1385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7" name="TextBox 1386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8" name="TextBox 1387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89" name="TextBox 1388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0" name="TextBox 1389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1" name="TextBox 1390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2" name="TextBox 1391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3" name="TextBox 1392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4" name="TextBox 1393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5" name="TextBox 1394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6" name="TextBox 1395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7" name="TextBox 1396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8" name="TextBox 1397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399" name="TextBox 1398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0" name="TextBox 1399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1" name="TextBox 1400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2" name="TextBox 1401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3" name="TextBox 1402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4" name="TextBox 140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5" name="TextBox 1404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6" name="TextBox 1405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7" name="TextBox 1406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8" name="TextBox 1407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09" name="TextBox 1408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0" name="TextBox 1409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1" name="TextBox 1410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2" name="TextBox 1411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3" name="TextBox 1412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4" name="TextBox 1413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5" name="TextBox 1414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6" name="TextBox 1415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7" name="TextBox 1416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8" name="TextBox 1417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19" name="TextBox 1418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0" name="TextBox 1419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1" name="TextBox 1420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2" name="TextBox 1421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3" name="TextBox 1422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4" name="TextBox 1423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5" name="TextBox 1424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6" name="TextBox 1425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7" name="TextBox 1426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8" name="TextBox 1427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29" name="TextBox 1428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0" name="TextBox 1429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1" name="TextBox 1430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2" name="TextBox 1431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3" name="TextBox 1432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4" name="TextBox 1433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5" name="TextBox 1434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6" name="TextBox 1435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7" name="TextBox 1436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8" name="TextBox 1437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39" name="TextBox 1438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0" name="TextBox 1439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1" name="TextBox 1440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2" name="TextBox 1441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3" name="TextBox 1442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4" name="TextBox 1443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5" name="TextBox 1444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6" name="TextBox 1445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7" name="TextBox 1446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8" name="TextBox 1447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49" name="TextBox 1448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0" name="TextBox 1449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1" name="TextBox 1450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2" name="TextBox 1451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3" name="TextBox 1452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4" name="TextBox 1453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5" name="TextBox 1454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6" name="TextBox 1455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7" name="TextBox 1456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8" name="TextBox 1457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59" name="TextBox 1458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0" name="TextBox 1459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1" name="TextBox 1460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2" name="TextBox 1461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3" name="TextBox 146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4" name="TextBox 1463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5" name="TextBox 1464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6" name="TextBox 1465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7" name="TextBox 1466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8" name="TextBox 1467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69" name="TextBox 1468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0" name="TextBox 1469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1" name="TextBox 1470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2" name="TextBox 1471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3" name="TextBox 1472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4" name="TextBox 1473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5" name="TextBox 1474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6" name="TextBox 1475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7" name="TextBox 1476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8" name="TextBox 1477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79" name="TextBox 1478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0" name="TextBox 1479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1" name="TextBox 1480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2" name="TextBox 1481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3" name="TextBox 1482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4" name="TextBox 1483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5" name="TextBox 1484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6" name="TextBox 1485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7" name="TextBox 1486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8" name="TextBox 1487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89" name="TextBox 1488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490" name="TextBox 1489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1" name="TextBox 1490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2" name="TextBox 1491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3" name="TextBox 1492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4" name="TextBox 1493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495" name="TextBox 1494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496" name="TextBox 1495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7" name="TextBox 1496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8" name="TextBox 1497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499" name="TextBox 1498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00" name="TextBox 1499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01" name="TextBox 1500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2" name="TextBox 1501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3" name="TextBox 1502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4" name="TextBox 150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05" name="TextBox 1504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06" name="TextBox 1505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7" name="TextBox 1506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8" name="TextBox 1507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09" name="TextBox 1508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10" name="TextBox 1509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11" name="TextBox 1510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2" name="TextBox 1511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3" name="TextBox 1512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4" name="TextBox 1513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15" name="TextBox 1514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16" name="TextBox 1515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7" name="TextBox 1516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8" name="TextBox 1517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19" name="TextBox 1518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20" name="TextBox 1519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21" name="TextBox 1520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2" name="TextBox 1521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3" name="TextBox 1522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4" name="TextBox 1523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25" name="TextBox 1524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26" name="TextBox 1525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7" name="TextBox 1526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8" name="TextBox 1527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29" name="TextBox 1528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30" name="TextBox 1529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31" name="TextBox 1530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2" name="TextBox 1531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3" name="TextBox 1532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4" name="TextBox 153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35" name="TextBox 1534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36" name="TextBox 1535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7" name="TextBox 1536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8" name="TextBox 1537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39" name="TextBox 1538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40" name="TextBox 1539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41" name="TextBox 1540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2" name="TextBox 1541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3" name="TextBox 1542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4" name="TextBox 1543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45" name="TextBox 1544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46" name="TextBox 1545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7" name="TextBox 1546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8" name="TextBox 1547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49" name="TextBox 1548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50" name="TextBox 1549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51" name="TextBox 1550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2" name="TextBox 1551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3" name="TextBox 1552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4" name="TextBox 1553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55" name="TextBox 1554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56" name="TextBox 1555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7" name="TextBox 1556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8" name="TextBox 1557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59" name="TextBox 1558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60" name="TextBox 1559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61" name="TextBox 1560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2" name="TextBox 1561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3" name="TextBox 1562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4" name="TextBox 1563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65" name="TextBox 1564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66" name="TextBox 1565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7" name="TextBox 1566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8" name="TextBox 1567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69" name="TextBox 1568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0" name="TextBox 1569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1" name="TextBox 1570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72" name="TextBox 1571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3" name="TextBox 1572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4" name="TextBox 1573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5" name="TextBox 1574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6" name="TextBox 1575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77" name="TextBox 1576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78" name="TextBox 1577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79" name="TextBox 1578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0" name="TextBox 1579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1" name="TextBox 1580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82" name="TextBox 1581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83" name="TextBox 1582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4" name="TextBox 1583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5" name="TextBox 1584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6" name="TextBox 1585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87" name="TextBox 1586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88" name="TextBox 1587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89" name="TextBox 1588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0" name="TextBox 1589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1" name="TextBox 1590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92" name="TextBox 1591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93" name="TextBox 1592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4" name="TextBox 1593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5" name="TextBox 1594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6" name="TextBox 1595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597" name="TextBox 1596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598" name="TextBox 1597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599" name="TextBox 1598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0" name="TextBox 1599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1" name="TextBox 1600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02" name="TextBox 1601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03" name="TextBox 1602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4" name="TextBox 1603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5" name="TextBox 1604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6" name="TextBox 1605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07" name="TextBox 1606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08" name="TextBox 1607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09" name="TextBox 1608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0" name="TextBox 1609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1" name="TextBox 1610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12" name="TextBox 1611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13" name="TextBox 1612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4" name="TextBox 1613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5" name="TextBox 1614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6" name="TextBox 1615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17" name="TextBox 1616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18" name="TextBox 1617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19" name="TextBox 1618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0" name="TextBox 161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1" name="TextBox 162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22" name="TextBox 1621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23" name="TextBox 1622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4" name="TextBox 1623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5" name="TextBox 1624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6" name="TextBox 1625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27" name="TextBox 1626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28" name="TextBox 1627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29" name="TextBox 1628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0" name="TextBox 1629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1" name="TextBox 1630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32" name="TextBox 1631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33" name="TextBox 1632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4" name="TextBox 1633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5" name="TextBox 1634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6" name="TextBox 1635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37" name="TextBox 1636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38" name="TextBox 1637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39" name="TextBox 1638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0" name="TextBox 1639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1" name="TextBox 1640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42" name="TextBox 1641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43" name="TextBox 1642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4" name="TextBox 1643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5" name="TextBox 1644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6" name="TextBox 1645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322</xdr:row>
      <xdr:rowOff>0</xdr:rowOff>
    </xdr:from>
    <xdr:ext cx="65" cy="172227"/>
    <xdr:sp macro="" textlink="">
      <xdr:nvSpPr>
        <xdr:cNvPr id="1647" name="TextBox 1646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46710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48" name="TextBox 1647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49" name="TextBox 1648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0" name="TextBox 1649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1" name="TextBox 1650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52" name="TextBox 165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3" name="TextBox 1652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4" name="TextBox 1653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5" name="TextBox 1654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6" name="TextBox 1655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57" name="TextBox 1656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8" name="TextBox 1657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59" name="TextBox 1658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0" name="TextBox 165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1" name="TextBox 166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2" name="TextBox 1661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3" name="TextBox 1662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4" name="TextBox 1663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5" name="TextBox 1664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6" name="TextBox 1665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7" name="TextBox 1666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68" name="TextBox 1667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69" name="TextBox 1668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0" name="TextBox 1669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1" name="TextBox 1670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2" name="TextBox 1671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73" name="TextBox 1672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4" name="TextBox 1673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5" name="TextBox 1674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6" name="TextBox 1675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77" name="TextBox 1676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8" name="TextBox 1677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79" name="TextBox 1678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0" name="TextBox 1679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1" name="TextBox 168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2" name="TextBox 168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3" name="TextBox 1682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4" name="TextBox 1683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5" name="TextBox 1684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6" name="TextBox 1685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7" name="TextBox 1686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88" name="TextBox 1687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89" name="TextBox 1688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0" name="TextBox 1689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1" name="TextBox 1690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2" name="TextBox 1691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93" name="TextBox 1692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4" name="TextBox 1693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5" name="TextBox 1694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6" name="TextBox 1695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697" name="TextBox 1696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8" name="TextBox 1697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699" name="TextBox 1698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0" name="TextBox 1699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1" name="TextBox 1700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2" name="TextBox 1701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3" name="TextBox 1702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4" name="TextBox 1703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5" name="TextBox 1704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6" name="TextBox 1705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7" name="TextBox 1706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08" name="TextBox 1707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09" name="TextBox 1708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0" name="TextBox 1709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1" name="TextBox 1710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2" name="TextBox 1711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13" name="TextBox 1712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4" name="TextBox 1713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5" name="TextBox 1714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6" name="TextBox 1715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7" name="TextBox 1716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18" name="TextBox 1717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19" name="TextBox 1718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0" name="TextBox 1719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1" name="TextBox 1720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22" name="TextBox 1721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3" name="TextBox 1722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4" name="TextBox 1723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5" name="TextBox 1724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26" name="TextBox 1725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7" name="TextBox 1726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8" name="TextBox 1727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29" name="TextBox 1728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0" name="TextBox 1729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1" name="TextBox 1730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2" name="TextBox 1731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3" name="TextBox 1732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4" name="TextBox 1733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5" name="TextBox 1734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6" name="TextBox 1735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7" name="TextBox 1736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38" name="TextBox 1737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39" name="TextBox 1738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0" name="TextBox 1739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1" name="TextBox 1740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42" name="TextBox 1741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3" name="TextBox 1742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4" name="TextBox 1743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5" name="TextBox 1744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46" name="TextBox 1745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7" name="TextBox 1746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8" name="TextBox 1747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49" name="TextBox 1748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0" name="TextBox 1749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1" name="TextBox 1750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2" name="TextBox 1751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3" name="TextBox 1752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4" name="TextBox 1753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5" name="TextBox 1754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6" name="TextBox 1755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7" name="TextBox 1756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58" name="TextBox 1757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59" name="TextBox 1758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0" name="TextBox 1759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1" name="TextBox 1760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62" name="TextBox 1761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3" name="TextBox 1762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4" name="TextBox 1763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5" name="TextBox 1764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66" name="TextBox 1765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7" name="TextBox 1766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8" name="TextBox 1767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69" name="TextBox 1768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70" name="TextBox 1769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1" name="TextBox 1770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2" name="TextBox 1771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3" name="TextBox 1772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322</xdr:row>
      <xdr:rowOff>0</xdr:rowOff>
    </xdr:from>
    <xdr:ext cx="65" cy="172227"/>
    <xdr:sp macro="" textlink="">
      <xdr:nvSpPr>
        <xdr:cNvPr id="1774" name="TextBox 1773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5" name="TextBox 1774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6" name="TextBox 1775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322</xdr:row>
      <xdr:rowOff>0</xdr:rowOff>
    </xdr:from>
    <xdr:ext cx="65" cy="172227"/>
    <xdr:sp macro="" textlink="">
      <xdr:nvSpPr>
        <xdr:cNvPr id="1777" name="TextBox 1776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4324350" y="8715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78" name="TextBox 1777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79" name="TextBox 1778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0" name="TextBox 1779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1" name="TextBox 1780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2" name="TextBox 1781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3" name="TextBox 1782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4" name="TextBox 1783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5" name="TextBox 1784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6" name="TextBox 1785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7" name="TextBox 1786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8" name="TextBox 1787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89" name="TextBox 1788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0" name="TextBox 1789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1" name="TextBox 1790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2" name="TextBox 1791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3" name="TextBox 1792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4" name="TextBox 1793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5" name="TextBox 1794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6" name="TextBox 1795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7" name="TextBox 1796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8" name="TextBox 1797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799" name="TextBox 1798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0" name="TextBox 1799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1" name="TextBox 1800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2" name="TextBox 1801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3" name="TextBox 1802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4" name="TextBox 1803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5" name="TextBox 1804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6" name="TextBox 1805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7" name="TextBox 1806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8" name="TextBox 1807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09" name="TextBox 1808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0" name="TextBox 1809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1" name="TextBox 1810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2" name="TextBox 1811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3" name="TextBox 1812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4" name="TextBox 1813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5" name="TextBox 1814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6" name="TextBox 1815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7" name="TextBox 1816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8" name="TextBox 1817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19" name="TextBox 1818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0" name="TextBox 1819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1" name="TextBox 1820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2" name="TextBox 1821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3" name="TextBox 1822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4" name="TextBox 1823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5" name="TextBox 1824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6" name="TextBox 1825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7" name="TextBox 1826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8" name="TextBox 1827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29" name="TextBox 1828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0" name="TextBox 1829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1" name="TextBox 1830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2" name="TextBox 1831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3" name="TextBox 1832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4" name="TextBox 1833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5" name="TextBox 1834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6" name="TextBox 1835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7" name="TextBox 1836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8" name="TextBox 1837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39" name="TextBox 1838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0" name="TextBox 1839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1" name="TextBox 1840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2" name="TextBox 1841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3" name="TextBox 1842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4" name="TextBox 1843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5" name="TextBox 1844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6" name="TextBox 1845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7" name="TextBox 1846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8" name="TextBox 1847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49" name="TextBox 1848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0" name="TextBox 1849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1" name="TextBox 1850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2" name="TextBox 1851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3" name="TextBox 1852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4" name="TextBox 1853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5" name="TextBox 1854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6" name="TextBox 1855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7" name="TextBox 1856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8" name="TextBox 1857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59" name="TextBox 1858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0" name="TextBox 1859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1" name="TextBox 1860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2" name="TextBox 1861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3" name="TextBox 1862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4" name="TextBox 1863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5" name="TextBox 1864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6" name="TextBox 1865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7" name="TextBox 1866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8" name="TextBox 1867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69" name="TextBox 1868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0" name="TextBox 1869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1" name="TextBox 1870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2" name="TextBox 1871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3" name="TextBox 1872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4" name="TextBox 1873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5" name="TextBox 1874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6" name="TextBox 1875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7" name="TextBox 1876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8" name="TextBox 1877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79" name="TextBox 1878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0" name="TextBox 1879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1" name="TextBox 1880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2" name="TextBox 1881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3" name="TextBox 1882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4" name="TextBox 1883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5" name="TextBox 1884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6" name="TextBox 1885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7" name="TextBox 1886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8" name="TextBox 1887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89" name="TextBox 1888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0" name="TextBox 1889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1" name="TextBox 1890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2" name="TextBox 1891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3" name="TextBox 1892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4" name="TextBox 1893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5" name="TextBox 1894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6" name="TextBox 1895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7" name="TextBox 1896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8" name="TextBox 1897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899" name="TextBox 1898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0" name="TextBox 1899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1" name="TextBox 1900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2" name="TextBox 1901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3" name="TextBox 1902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4" name="TextBox 1903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5" name="TextBox 190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6" name="TextBox 1905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7" name="TextBox 1906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8" name="TextBox 1907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09" name="TextBox 1908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0" name="TextBox 1909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1" name="TextBox 1910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2" name="TextBox 1911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3" name="TextBox 1912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4" name="TextBox 1913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5" name="TextBox 1914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6" name="TextBox 1915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7" name="TextBox 1916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8" name="TextBox 1917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19" name="TextBox 1918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0" name="TextBox 1919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1" name="TextBox 1920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2" name="TextBox 1921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3" name="TextBox 1922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4" name="TextBox 1923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5" name="TextBox 1924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6" name="TextBox 1925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7" name="TextBox 1926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8" name="TextBox 1927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29" name="TextBox 1928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0" name="TextBox 1929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1" name="TextBox 1930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2" name="TextBox 1931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3" name="TextBox 1932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4" name="TextBox 1933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5" name="TextBox 1934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6" name="TextBox 1935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7" name="TextBox 1936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38" name="TextBox 1937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39" name="TextBox 1938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0" name="TextBox 1939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1" name="TextBox 1940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2" name="TextBox 1941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3" name="TextBox 1942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44" name="TextBox 1943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45" name="TextBox 1944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6" name="TextBox 1945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7" name="TextBox 1946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48" name="TextBox 1947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49" name="TextBox 1948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50" name="TextBox 1949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1" name="TextBox 1950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2" name="TextBox 1951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3" name="TextBox 1952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54" name="TextBox 1953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55" name="TextBox 1954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6" name="TextBox 1955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7" name="TextBox 1956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58" name="TextBox 1957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59" name="TextBox 1958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60" name="TextBox 1959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1" name="TextBox 1960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2" name="TextBox 1961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3" name="TextBox 1962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64" name="TextBox 1963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65" name="TextBox 1964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6" name="TextBox 1965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7" name="TextBox 1966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68" name="TextBox 1967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69" name="TextBox 1968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70" name="TextBox 1969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1" name="TextBox 1970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2" name="TextBox 1971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3" name="TextBox 1972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74" name="TextBox 1973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75" name="TextBox 1974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6" name="TextBox 1975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7" name="TextBox 1976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78" name="TextBox 1977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79" name="TextBox 1978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80" name="TextBox 1979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1" name="TextBox 1980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2" name="TextBox 1981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3" name="TextBox 1982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84" name="TextBox 1983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85" name="TextBox 198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6" name="TextBox 1985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7" name="TextBox 1986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88" name="TextBox 1987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89" name="TextBox 1988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90" name="TextBox 1989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1" name="TextBox 1990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2" name="TextBox 1991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3" name="TextBox 1992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94" name="TextBox 1993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1995" name="TextBox 1994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6" name="TextBox 1995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7" name="TextBox 1996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1998" name="TextBox 1997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1999" name="TextBox 1998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00" name="TextBox 1999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1" name="TextBox 2000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2" name="TextBox 2001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3" name="TextBox 2002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04" name="TextBox 2003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05" name="TextBox 2004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6" name="TextBox 2005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7" name="TextBox 2006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08" name="TextBox 2007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09" name="TextBox 2008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10" name="TextBox 2009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1" name="TextBox 2010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2" name="TextBox 2011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3" name="TextBox 2012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14" name="TextBox 2013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15" name="TextBox 2014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6" name="TextBox 2015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7" name="TextBox 2016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18" name="TextBox 2017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19" name="TextBox 2018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20" name="TextBox 2019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21" name="TextBox 2020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2" name="TextBox 2021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3" name="TextBox 2022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4" name="TextBox 2023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5" name="TextBox 2024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26" name="TextBox 2025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27" name="TextBox 2026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8" name="TextBox 2027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29" name="TextBox 2028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0" name="TextBox 2029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31" name="TextBox 2030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32" name="TextBox 2031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3" name="TextBox 2032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4" name="TextBox 2033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5" name="TextBox 2034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36" name="TextBox 2035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37" name="TextBox 2036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8" name="TextBox 2037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39" name="TextBox 2038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0" name="TextBox 2039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41" name="TextBox 2040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42" name="TextBox 2041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3" name="TextBox 2042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4" name="TextBox 2043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5" name="TextBox 2044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46" name="TextBox 2045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47" name="TextBox 2046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8" name="TextBox 2047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49" name="TextBox 2048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0" name="TextBox 2049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51" name="TextBox 2050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52" name="TextBox 2051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3" name="TextBox 2052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4" name="TextBox 2053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5" name="TextBox 2054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56" name="TextBox 2055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57" name="TextBox 2056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8" name="TextBox 2057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59" name="TextBox 2058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0" name="TextBox 2059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61" name="TextBox 2060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62" name="TextBox 2061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3" name="TextBox 2062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4" name="TextBox 2063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5" name="TextBox 2064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66" name="TextBox 2065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67" name="TextBox 2066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8" name="TextBox 2067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69" name="TextBox 2068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0" name="TextBox 2069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71" name="TextBox 2070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72" name="TextBox 2071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3" name="TextBox 2072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4" name="TextBox 2073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5" name="TextBox 2074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76" name="TextBox 2075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77" name="TextBox 2076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8" name="TextBox 2077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79" name="TextBox 2078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0" name="TextBox 2079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81" name="TextBox 2080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82" name="TextBox 2081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3" name="TextBox 2082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4" name="TextBox 2083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5" name="TextBox 2084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86" name="TextBox 2085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87" name="TextBox 2086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8" name="TextBox 2087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89" name="TextBox 2088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0" name="TextBox 2089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91" name="TextBox 2090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92" name="TextBox 2091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3" name="TextBox 2092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4" name="TextBox 2093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5" name="TextBox 2094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340</xdr:row>
      <xdr:rowOff>0</xdr:rowOff>
    </xdr:from>
    <xdr:ext cx="65" cy="172227"/>
    <xdr:sp macro="" textlink="">
      <xdr:nvSpPr>
        <xdr:cNvPr id="2096" name="TextBox 2095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346710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097" name="TextBox 2096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8" name="TextBox 2097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099" name="TextBox 2098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0" name="TextBox 2099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01" name="TextBox 2100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2" name="TextBox 2101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3" name="TextBox 2102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4" name="TextBox 210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5" name="TextBox 2104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06" name="TextBox 2105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7" name="TextBox 2106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8" name="TextBox 2107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09" name="TextBox 2108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0" name="TextBox 2109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1" name="TextBox 2110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2" name="TextBox 2111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3" name="TextBox 2112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4" name="TextBox 2113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5" name="TextBox 2114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6" name="TextBox 2115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7" name="TextBox 2116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18" name="TextBox 2117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19" name="TextBox 2118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0" name="TextBox 2119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1" name="TextBox 2120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22" name="TextBox 2121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3" name="TextBox 2122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4" name="TextBox 212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5" name="TextBox 2124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26" name="TextBox 2125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7" name="TextBox 2126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8" name="TextBox 2127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29" name="TextBox 2128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0" name="TextBox 2129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1" name="TextBox 2130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2" name="TextBox 2131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3" name="TextBox 2132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4" name="TextBox 213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5" name="TextBox 2134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6" name="TextBox 2135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7" name="TextBox 2136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38" name="TextBox 2137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39" name="TextBox 2138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0" name="TextBox 2139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1" name="TextBox 2140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42" name="TextBox 2141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3" name="TextBox 2142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4" name="TextBox 2143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5" name="TextBox 2144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46" name="TextBox 2145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7" name="TextBox 2146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8" name="TextBox 2147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49" name="TextBox 2148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0" name="TextBox 2149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1" name="TextBox 2150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2" name="TextBox 2151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3" name="TextBox 2152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4" name="TextBox 2153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5" name="TextBox 2154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6" name="TextBox 2155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7" name="TextBox 2156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58" name="TextBox 2157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59" name="TextBox 2158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0" name="TextBox 2159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1" name="TextBox 2160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62" name="TextBox 216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3" name="TextBox 2162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4" name="TextBox 216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5" name="TextBox 2164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6" name="TextBox 2165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67" name="TextBox 2166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8" name="TextBox 2167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69" name="TextBox 2168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0" name="TextBox 2169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1" name="TextBox 2170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2" name="TextBox 2171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3" name="TextBox 2172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4" name="TextBox 2173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5" name="TextBox 2174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6" name="TextBox 2175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7" name="TextBox 2176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78" name="TextBox 2177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79" name="TextBox 2178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0" name="TextBox 2179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1" name="TextBox 2180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2" name="TextBox 2181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83" name="TextBox 2182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4" name="TextBox 218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5" name="TextBox 2184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6" name="TextBox 2185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87" name="TextBox 2186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8" name="TextBox 2187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89" name="TextBox 2188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0" name="TextBox 2189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1" name="TextBox 2190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2" name="TextBox 2191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3" name="TextBox 2192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4" name="TextBox 219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5" name="TextBox 2194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6" name="TextBox 2195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7" name="TextBox 2196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198" name="TextBox 2197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199" name="TextBox 2198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0" name="TextBox 2199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1" name="TextBox 2200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2" name="TextBox 2201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03" name="TextBox 2202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4" name="TextBox 2203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5" name="TextBox 2204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6" name="TextBox 2205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07" name="TextBox 2206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8" name="TextBox 2207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09" name="TextBox 2208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0" name="TextBox 2209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1" name="TextBox 2210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2" name="TextBox 2211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3" name="TextBox 2212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4" name="TextBox 2213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5" name="TextBox 2214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6" name="TextBox 2215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7" name="TextBox 2216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18" name="TextBox 2217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19" name="TextBox 2218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0" name="TextBox 2219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1" name="TextBox 222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2" name="TextBox 222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340</xdr:row>
      <xdr:rowOff>0</xdr:rowOff>
    </xdr:from>
    <xdr:ext cx="65" cy="172227"/>
    <xdr:sp macro="" textlink="">
      <xdr:nvSpPr>
        <xdr:cNvPr id="2223" name="TextBox 222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4" name="TextBox 222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5" name="TextBox 222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340</xdr:row>
      <xdr:rowOff>0</xdr:rowOff>
    </xdr:from>
    <xdr:ext cx="65" cy="172227"/>
    <xdr:sp macro="" textlink="">
      <xdr:nvSpPr>
        <xdr:cNvPr id="2226" name="TextBox 222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324350" y="1596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7" name="TextBox 222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8" name="TextBox 222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29" name="TextBox 2228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0" name="TextBox 2229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1" name="TextBox 2230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2" name="TextBox 2231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3" name="TextBox 223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4" name="TextBox 2233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5" name="TextBox 2234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6" name="TextBox 2235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7" name="TextBox 2236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8" name="TextBox 2237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39" name="TextBox 223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40" name="TextBox 2239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88</xdr:row>
      <xdr:rowOff>0</xdr:rowOff>
    </xdr:from>
    <xdr:ext cx="65" cy="172227"/>
    <xdr:sp macro="" textlink="">
      <xdr:nvSpPr>
        <xdr:cNvPr id="2241" name="TextBox 2240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2" name="TextBox 224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3" name="TextBox 224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4" name="TextBox 224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5" name="TextBox 2244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6" name="TextBox 2245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7" name="TextBox 2246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8" name="TextBox 22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49" name="TextBox 224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0" name="TextBox 2249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1" name="TextBox 2250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2" name="TextBox 2251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3" name="TextBox 2252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4" name="TextBox 2253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5" name="TextBox 2254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1257300</xdr:colOff>
      <xdr:row>100</xdr:row>
      <xdr:rowOff>0</xdr:rowOff>
    </xdr:from>
    <xdr:ext cx="65" cy="172227"/>
    <xdr:sp macro="" textlink="">
      <xdr:nvSpPr>
        <xdr:cNvPr id="2256" name="TextBox 2255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150623" y="3264742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4"/>
  <sheetViews>
    <sheetView tabSelected="1" view="pageBreakPreview" topLeftCell="A151" zoomScale="98" zoomScaleNormal="94" zoomScaleSheetLayoutView="98" zoomScalePageLayoutView="70" workbookViewId="0">
      <selection activeCell="F157" sqref="F157:F162"/>
    </sheetView>
  </sheetViews>
  <sheetFormatPr defaultRowHeight="15"/>
  <cols>
    <col min="1" max="1" width="6.85546875" style="2" customWidth="1"/>
    <col min="2" max="2" width="55.140625" style="3" customWidth="1"/>
    <col min="3" max="3" width="14.7109375" style="4" customWidth="1"/>
    <col min="4" max="4" width="15.5703125" style="4" customWidth="1"/>
    <col min="5" max="5" width="15.85546875" style="4" customWidth="1"/>
    <col min="6" max="6" width="49.5703125" style="10" customWidth="1"/>
    <col min="7" max="7" width="48.28515625" style="5" customWidth="1"/>
    <col min="8" max="8" width="9.140625" style="5"/>
    <col min="9" max="9" width="19.7109375" style="5" customWidth="1"/>
    <col min="10" max="10" width="16.28515625" style="5" customWidth="1"/>
    <col min="11" max="26" width="9.140625" style="5"/>
    <col min="27" max="16384" width="9.140625" style="1"/>
  </cols>
  <sheetData>
    <row r="1" spans="1:26" s="15" customFormat="1" ht="17.25" customHeight="1">
      <c r="A1" s="31"/>
      <c r="B1" s="32"/>
      <c r="C1" s="90" t="s">
        <v>72</v>
      </c>
      <c r="D1" s="90"/>
      <c r="E1" s="90"/>
      <c r="F1" s="90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5" customFormat="1" ht="24" customHeight="1">
      <c r="A2" s="31"/>
      <c r="B2" s="33"/>
      <c r="C2" s="90"/>
      <c r="D2" s="90"/>
      <c r="E2" s="90"/>
      <c r="F2" s="90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5" customFormat="1" ht="30.75" customHeight="1">
      <c r="A3" s="31"/>
      <c r="B3" s="32"/>
      <c r="C3" s="90"/>
      <c r="D3" s="90"/>
      <c r="E3" s="90"/>
      <c r="F3" s="9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5" customFormat="1" ht="12.75" customHeight="1">
      <c r="A4" s="31"/>
      <c r="B4" s="32"/>
      <c r="C4" s="34"/>
      <c r="D4" s="34"/>
      <c r="E4" s="34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s="15" customFormat="1" ht="54" customHeight="1">
      <c r="A5" s="94" t="s">
        <v>149</v>
      </c>
      <c r="B5" s="95"/>
      <c r="C5" s="95"/>
      <c r="D5" s="95"/>
      <c r="E5" s="95"/>
      <c r="F5" s="9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s="15" customFormat="1" ht="14.25" customHeight="1">
      <c r="A6" s="31"/>
      <c r="B6" s="32"/>
      <c r="C6" s="36"/>
      <c r="D6" s="36"/>
      <c r="E6" s="36"/>
      <c r="F6" s="3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5" customFormat="1" ht="51" customHeight="1">
      <c r="A7" s="96" t="s">
        <v>34</v>
      </c>
      <c r="B7" s="96" t="s">
        <v>35</v>
      </c>
      <c r="C7" s="100" t="s">
        <v>142</v>
      </c>
      <c r="D7" s="100"/>
      <c r="E7" s="100"/>
      <c r="F7" s="96" t="s">
        <v>123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s="15" customFormat="1" ht="72" customHeight="1">
      <c r="A8" s="96"/>
      <c r="B8" s="96"/>
      <c r="C8" s="38" t="s">
        <v>111</v>
      </c>
      <c r="D8" s="38" t="s">
        <v>112</v>
      </c>
      <c r="E8" s="38" t="s">
        <v>113</v>
      </c>
      <c r="F8" s="9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7" customFormat="1" ht="15.7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15" customFormat="1" ht="31.5">
      <c r="A10" s="40">
        <v>1</v>
      </c>
      <c r="B10" s="41" t="s">
        <v>10</v>
      </c>
      <c r="C10" s="42">
        <f t="shared" ref="C10:D10" si="0">SUM(C11:C15)-C13</f>
        <v>6662992.8499999996</v>
      </c>
      <c r="D10" s="42">
        <f t="shared" si="0"/>
        <v>1987274.41</v>
      </c>
      <c r="E10" s="42">
        <f>D10/C10*100</f>
        <v>29.825552191610111</v>
      </c>
      <c r="F10" s="9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15" customFormat="1" ht="15.75">
      <c r="A11" s="40">
        <v>2</v>
      </c>
      <c r="B11" s="41" t="s">
        <v>0</v>
      </c>
      <c r="C11" s="42">
        <f t="shared" ref="C11:D14" si="1">C18+C61+C146+C195+C208+C227+C312+C373+C386</f>
        <v>0</v>
      </c>
      <c r="D11" s="42">
        <f t="shared" si="1"/>
        <v>1377.2</v>
      </c>
      <c r="E11" s="42">
        <v>100</v>
      </c>
      <c r="F11" s="9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s="15" customFormat="1" ht="15.75">
      <c r="A12" s="40">
        <v>3</v>
      </c>
      <c r="B12" s="41" t="s">
        <v>73</v>
      </c>
      <c r="C12" s="42">
        <f t="shared" si="1"/>
        <v>1812545.3</v>
      </c>
      <c r="D12" s="63">
        <f t="shared" si="1"/>
        <v>718863.95</v>
      </c>
      <c r="E12" s="42">
        <f t="shared" ref="E12:E15" si="2">D12/C12*100</f>
        <v>39.660468072163489</v>
      </c>
      <c r="F12" s="98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s="15" customFormat="1" ht="15.75">
      <c r="A13" s="40">
        <v>4</v>
      </c>
      <c r="B13" s="41" t="s">
        <v>4</v>
      </c>
      <c r="C13" s="42">
        <f t="shared" si="1"/>
        <v>1405524.9</v>
      </c>
      <c r="D13" s="42">
        <f t="shared" si="1"/>
        <v>3470.8</v>
      </c>
      <c r="E13" s="42">
        <f t="shared" si="2"/>
        <v>0.24693977317655491</v>
      </c>
      <c r="F13" s="9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s="15" customFormat="1" ht="15.75">
      <c r="A14" s="40">
        <v>5</v>
      </c>
      <c r="B14" s="41" t="s">
        <v>2</v>
      </c>
      <c r="C14" s="42">
        <f t="shared" si="1"/>
        <v>2046154.3000000003</v>
      </c>
      <c r="D14" s="63">
        <f t="shared" si="1"/>
        <v>369502.61</v>
      </c>
      <c r="E14" s="42">
        <f t="shared" si="2"/>
        <v>18.058394227649398</v>
      </c>
      <c r="F14" s="9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s="15" customFormat="1" ht="15.75">
      <c r="A15" s="40">
        <v>6</v>
      </c>
      <c r="B15" s="41" t="s">
        <v>3</v>
      </c>
      <c r="C15" s="42">
        <f>SUM(C22,C65,C150,C199,C212,C231,C316,C377,C390)</f>
        <v>2804293.25</v>
      </c>
      <c r="D15" s="42">
        <f>D22+D65+D150+D199+D212+D231+D316+D377+D390</f>
        <v>897530.65</v>
      </c>
      <c r="E15" s="42">
        <f t="shared" si="2"/>
        <v>32.005591783241641</v>
      </c>
      <c r="F15" s="9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s="15" customFormat="1" ht="15.75">
      <c r="A16" s="40">
        <v>7</v>
      </c>
      <c r="B16" s="91" t="s">
        <v>12</v>
      </c>
      <c r="C16" s="92"/>
      <c r="D16" s="92"/>
      <c r="E16" s="92"/>
      <c r="F16" s="9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14" customFormat="1" ht="45" customHeight="1">
      <c r="A17" s="40">
        <v>8</v>
      </c>
      <c r="B17" s="41" t="s">
        <v>28</v>
      </c>
      <c r="C17" s="42">
        <v>2470819.4</v>
      </c>
      <c r="D17" s="42">
        <f t="shared" ref="D17" si="3">SUM(D18:D22)-D20</f>
        <v>702309.7</v>
      </c>
      <c r="E17" s="42">
        <f>D17/C17*100</f>
        <v>28.424161636419075</v>
      </c>
      <c r="F17" s="7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s="15" customFormat="1" ht="15.75">
      <c r="A18" s="40">
        <v>9</v>
      </c>
      <c r="B18" s="41" t="s">
        <v>0</v>
      </c>
      <c r="C18" s="42">
        <f>C24+C30+C36+C42+C34+C54</f>
        <v>0</v>
      </c>
      <c r="D18" s="42">
        <f>D24+D30+D36+D42+D34+D54</f>
        <v>1377.2</v>
      </c>
      <c r="E18" s="42">
        <v>100</v>
      </c>
      <c r="F18" s="7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s="15" customFormat="1" ht="15.75">
      <c r="A19" s="40">
        <v>10</v>
      </c>
      <c r="B19" s="41" t="s">
        <v>75</v>
      </c>
      <c r="C19" s="42">
        <v>0</v>
      </c>
      <c r="D19" s="42">
        <f>D25+D31+D37+D43+D35+D55</f>
        <v>93.6</v>
      </c>
      <c r="E19" s="42">
        <v>100</v>
      </c>
      <c r="F19" s="75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s="15" customFormat="1" ht="15.75">
      <c r="A20" s="40">
        <v>11</v>
      </c>
      <c r="B20" s="41" t="s">
        <v>4</v>
      </c>
      <c r="C20" s="42">
        <f t="shared" ref="C20:D22" si="4">C26+C32+C38+C44+C50+C56</f>
        <v>0</v>
      </c>
      <c r="D20" s="42">
        <f t="shared" si="4"/>
        <v>1470.8</v>
      </c>
      <c r="E20" s="42">
        <v>100</v>
      </c>
      <c r="F20" s="7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s="15" customFormat="1" ht="15.75">
      <c r="A21" s="40">
        <v>12</v>
      </c>
      <c r="B21" s="41" t="s">
        <v>2</v>
      </c>
      <c r="C21" s="42">
        <f t="shared" si="4"/>
        <v>49420.800000000003</v>
      </c>
      <c r="D21" s="42">
        <f t="shared" si="4"/>
        <v>21217.5</v>
      </c>
      <c r="E21" s="42">
        <f t="shared" ref="E21:E22" si="5">D21/C21*100</f>
        <v>42.932328088578089</v>
      </c>
      <c r="F21" s="75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s="15" customFormat="1" ht="15.75">
      <c r="A22" s="40">
        <v>13</v>
      </c>
      <c r="B22" s="41" t="s">
        <v>3</v>
      </c>
      <c r="C22" s="42">
        <f t="shared" si="4"/>
        <v>2421398.5499999998</v>
      </c>
      <c r="D22" s="42">
        <f t="shared" si="4"/>
        <v>679621.4</v>
      </c>
      <c r="E22" s="42">
        <f t="shared" si="5"/>
        <v>28.067308456924618</v>
      </c>
      <c r="F22" s="7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s="14" customFormat="1" ht="351" customHeight="1">
      <c r="A23" s="40">
        <v>14</v>
      </c>
      <c r="B23" s="41" t="s">
        <v>81</v>
      </c>
      <c r="C23" s="42">
        <f t="shared" ref="C23" si="6">SUM(C24:C28)-C26</f>
        <v>2421398.5499999998</v>
      </c>
      <c r="D23" s="42">
        <f t="shared" ref="D23" si="7">SUM(D24:D28)-D26</f>
        <v>679621.4</v>
      </c>
      <c r="E23" s="42">
        <f>D23/C23*100</f>
        <v>28.067308456924618</v>
      </c>
      <c r="F23" s="68" t="s">
        <v>150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s="15" customFormat="1" ht="15.75">
      <c r="A24" s="40">
        <v>15</v>
      </c>
      <c r="B24" s="41" t="s">
        <v>0</v>
      </c>
      <c r="C24" s="42">
        <v>0</v>
      </c>
      <c r="D24" s="42">
        <v>0</v>
      </c>
      <c r="E24" s="42">
        <v>0</v>
      </c>
      <c r="F24" s="69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s="15" customFormat="1" ht="15.75">
      <c r="A25" s="40">
        <v>16</v>
      </c>
      <c r="B25" s="41" t="s">
        <v>1</v>
      </c>
      <c r="C25" s="42">
        <v>0</v>
      </c>
      <c r="D25" s="42">
        <v>0</v>
      </c>
      <c r="E25" s="42">
        <v>0</v>
      </c>
      <c r="F25" s="69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s="15" customFormat="1" ht="15.75">
      <c r="A26" s="40">
        <v>17</v>
      </c>
      <c r="B26" s="41" t="s">
        <v>4</v>
      </c>
      <c r="C26" s="42">
        <v>0</v>
      </c>
      <c r="D26" s="42">
        <v>0</v>
      </c>
      <c r="E26" s="42">
        <v>0</v>
      </c>
      <c r="F26" s="69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15" customFormat="1" ht="15.75">
      <c r="A27" s="40">
        <v>18</v>
      </c>
      <c r="B27" s="41" t="s">
        <v>2</v>
      </c>
      <c r="C27" s="42">
        <v>0</v>
      </c>
      <c r="D27" s="42">
        <v>0</v>
      </c>
      <c r="E27" s="42">
        <v>0</v>
      </c>
      <c r="F27" s="69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5" customFormat="1" ht="15.75">
      <c r="A28" s="40">
        <v>19</v>
      </c>
      <c r="B28" s="41" t="s">
        <v>3</v>
      </c>
      <c r="C28" s="43">
        <f>717250+339000+979.7+1364168.85</f>
        <v>2421398.5499999998</v>
      </c>
      <c r="D28" s="43">
        <f>67585.5+427453.9+184582</f>
        <v>679621.4</v>
      </c>
      <c r="E28" s="43">
        <f>D28/C28*100</f>
        <v>28.067308456924618</v>
      </c>
      <c r="F28" s="7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s="14" customFormat="1" ht="60.75" customHeight="1">
      <c r="A29" s="40">
        <v>20</v>
      </c>
      <c r="B29" s="41" t="s">
        <v>30</v>
      </c>
      <c r="C29" s="42">
        <f t="shared" ref="C29" si="8">SUM(C30:C34)-C32</f>
        <v>23611.5</v>
      </c>
      <c r="D29" s="44">
        <v>3317.6</v>
      </c>
      <c r="E29" s="45">
        <f>D29/C29*100</f>
        <v>14.050780340088515</v>
      </c>
      <c r="F29" s="68" t="s">
        <v>167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5" customFormat="1" ht="15.75">
      <c r="A30" s="40">
        <v>21</v>
      </c>
      <c r="B30" s="41" t="s">
        <v>0</v>
      </c>
      <c r="C30" s="42">
        <v>0</v>
      </c>
      <c r="D30" s="44">
        <v>1377.2</v>
      </c>
      <c r="E30" s="45">
        <v>100</v>
      </c>
      <c r="F30" s="6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s="15" customFormat="1" ht="15.75">
      <c r="A31" s="40">
        <v>22</v>
      </c>
      <c r="B31" s="41" t="s">
        <v>76</v>
      </c>
      <c r="C31" s="42">
        <v>0</v>
      </c>
      <c r="D31" s="44">
        <v>93.6</v>
      </c>
      <c r="E31" s="45">
        <v>100</v>
      </c>
      <c r="F31" s="69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s="15" customFormat="1" ht="15.75">
      <c r="A32" s="40">
        <v>23</v>
      </c>
      <c r="B32" s="41" t="s">
        <v>4</v>
      </c>
      <c r="C32" s="42">
        <v>0</v>
      </c>
      <c r="D32" s="44">
        <v>1470.8</v>
      </c>
      <c r="E32" s="45">
        <v>100</v>
      </c>
      <c r="F32" s="69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s="15" customFormat="1" ht="15.75">
      <c r="A33" s="40">
        <v>24</v>
      </c>
      <c r="B33" s="41" t="s">
        <v>2</v>
      </c>
      <c r="C33" s="43">
        <v>23611.5</v>
      </c>
      <c r="D33" s="44">
        <v>173.2</v>
      </c>
      <c r="E33" s="45">
        <f t="shared" ref="E33" si="9">D33/C33*100</f>
        <v>0.73354085932702284</v>
      </c>
      <c r="F33" s="69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s="15" customFormat="1" ht="59.25" customHeight="1">
      <c r="A34" s="40">
        <v>25</v>
      </c>
      <c r="B34" s="41" t="s">
        <v>3</v>
      </c>
      <c r="C34" s="42">
        <v>0</v>
      </c>
      <c r="D34" s="44">
        <v>0</v>
      </c>
      <c r="E34" s="45">
        <v>0</v>
      </c>
      <c r="F34" s="7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s="14" customFormat="1" ht="61.5" customHeight="1">
      <c r="A35" s="40">
        <v>26</v>
      </c>
      <c r="B35" s="41" t="s">
        <v>31</v>
      </c>
      <c r="C35" s="42">
        <f t="shared" ref="C35" si="10">SUM(C36:C40)-C38</f>
        <v>2396.4</v>
      </c>
      <c r="D35" s="46">
        <v>0</v>
      </c>
      <c r="E35" s="46">
        <f t="shared" ref="E35:E39" si="11">D35/C35*100</f>
        <v>0</v>
      </c>
      <c r="F35" s="68" t="s">
        <v>136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s="15" customFormat="1" ht="15.75">
      <c r="A36" s="40">
        <v>27</v>
      </c>
      <c r="B36" s="41" t="s">
        <v>0</v>
      </c>
      <c r="C36" s="45">
        <v>0</v>
      </c>
      <c r="D36" s="46">
        <v>0</v>
      </c>
      <c r="E36" s="46">
        <v>0</v>
      </c>
      <c r="F36" s="6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s="15" customFormat="1" ht="15.75">
      <c r="A37" s="40">
        <v>28</v>
      </c>
      <c r="B37" s="41" t="s">
        <v>1</v>
      </c>
      <c r="C37" s="45">
        <v>0</v>
      </c>
      <c r="D37" s="46">
        <v>0</v>
      </c>
      <c r="E37" s="46">
        <v>0</v>
      </c>
      <c r="F37" s="69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s="15" customFormat="1" ht="15.75">
      <c r="A38" s="40">
        <v>29</v>
      </c>
      <c r="B38" s="41" t="s">
        <v>4</v>
      </c>
      <c r="C38" s="45">
        <v>0</v>
      </c>
      <c r="D38" s="46">
        <v>0</v>
      </c>
      <c r="E38" s="46">
        <v>0</v>
      </c>
      <c r="F38" s="69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s="15" customFormat="1" ht="15.75">
      <c r="A39" s="40">
        <v>30</v>
      </c>
      <c r="B39" s="41" t="s">
        <v>2</v>
      </c>
      <c r="C39" s="45">
        <v>2396.4</v>
      </c>
      <c r="D39" s="46">
        <v>0</v>
      </c>
      <c r="E39" s="46">
        <f t="shared" si="11"/>
        <v>0</v>
      </c>
      <c r="F39" s="69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s="15" customFormat="1" ht="15.75">
      <c r="A40" s="40">
        <v>31</v>
      </c>
      <c r="B40" s="41" t="s">
        <v>3</v>
      </c>
      <c r="C40" s="45">
        <v>0</v>
      </c>
      <c r="D40" s="46">
        <v>0</v>
      </c>
      <c r="E40" s="46">
        <v>0</v>
      </c>
      <c r="F40" s="70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s="14" customFormat="1" ht="88.5" customHeight="1">
      <c r="A41" s="40">
        <v>32</v>
      </c>
      <c r="B41" s="41" t="s">
        <v>65</v>
      </c>
      <c r="C41" s="42">
        <f t="shared" ref="C41" si="12">SUM(C42:C46)-C44</f>
        <v>5412.9</v>
      </c>
      <c r="D41" s="46">
        <v>0</v>
      </c>
      <c r="E41" s="46">
        <v>0</v>
      </c>
      <c r="F41" s="68" t="s">
        <v>131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s="15" customFormat="1" ht="15.75">
      <c r="A42" s="40">
        <v>33</v>
      </c>
      <c r="B42" s="41" t="s">
        <v>0</v>
      </c>
      <c r="C42" s="45">
        <v>0</v>
      </c>
      <c r="D42" s="46">
        <v>0</v>
      </c>
      <c r="E42" s="46">
        <v>0</v>
      </c>
      <c r="F42" s="69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s="15" customFormat="1" ht="15.75">
      <c r="A43" s="40">
        <v>34</v>
      </c>
      <c r="B43" s="41" t="s">
        <v>1</v>
      </c>
      <c r="C43" s="45">
        <v>0</v>
      </c>
      <c r="D43" s="46">
        <v>0</v>
      </c>
      <c r="E43" s="46">
        <v>0</v>
      </c>
      <c r="F43" s="69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s="15" customFormat="1" ht="15.75">
      <c r="A44" s="40">
        <v>35</v>
      </c>
      <c r="B44" s="41" t="s">
        <v>4</v>
      </c>
      <c r="C44" s="45">
        <v>0</v>
      </c>
      <c r="D44" s="46">
        <v>0</v>
      </c>
      <c r="E44" s="46">
        <v>0</v>
      </c>
      <c r="F44" s="69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s="15" customFormat="1" ht="15.75">
      <c r="A45" s="40">
        <v>36</v>
      </c>
      <c r="B45" s="41" t="s">
        <v>2</v>
      </c>
      <c r="C45" s="45">
        <v>5412.9</v>
      </c>
      <c r="D45" s="46">
        <v>0</v>
      </c>
      <c r="E45" s="46">
        <v>0</v>
      </c>
      <c r="F45" s="69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s="15" customFormat="1" ht="15.75">
      <c r="A46" s="40">
        <v>37</v>
      </c>
      <c r="B46" s="41" t="s">
        <v>3</v>
      </c>
      <c r="C46" s="45">
        <v>0</v>
      </c>
      <c r="D46" s="46">
        <v>0</v>
      </c>
      <c r="E46" s="46">
        <v>0</v>
      </c>
      <c r="F46" s="70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s="15" customFormat="1" ht="94.5">
      <c r="A47" s="40">
        <v>26</v>
      </c>
      <c r="B47" s="41" t="s">
        <v>115</v>
      </c>
      <c r="C47" s="45">
        <v>0</v>
      </c>
      <c r="D47" s="45">
        <v>21044.3</v>
      </c>
      <c r="E47" s="45">
        <v>100</v>
      </c>
      <c r="F47" s="68" t="s">
        <v>125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s="15" customFormat="1" ht="15.75">
      <c r="A48" s="40">
        <v>27</v>
      </c>
      <c r="B48" s="41" t="s">
        <v>0</v>
      </c>
      <c r="C48" s="45">
        <v>0</v>
      </c>
      <c r="D48" s="45">
        <v>0</v>
      </c>
      <c r="E48" s="45">
        <v>0</v>
      </c>
      <c r="F48" s="69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30" s="15" customFormat="1" ht="15.75">
      <c r="A49" s="40">
        <v>28</v>
      </c>
      <c r="B49" s="41" t="s">
        <v>1</v>
      </c>
      <c r="C49" s="45">
        <v>0</v>
      </c>
      <c r="D49" s="45">
        <v>0</v>
      </c>
      <c r="E49" s="45">
        <v>0</v>
      </c>
      <c r="F49" s="69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30" s="15" customFormat="1" ht="15.75">
      <c r="A50" s="40">
        <v>29</v>
      </c>
      <c r="B50" s="41" t="s">
        <v>7</v>
      </c>
      <c r="C50" s="45">
        <v>0</v>
      </c>
      <c r="D50" s="45">
        <v>0</v>
      </c>
      <c r="E50" s="45">
        <v>0</v>
      </c>
      <c r="F50" s="69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30" s="15" customFormat="1" ht="15.75">
      <c r="A51" s="40">
        <v>30</v>
      </c>
      <c r="B51" s="41" t="s">
        <v>5</v>
      </c>
      <c r="C51" s="45">
        <v>0</v>
      </c>
      <c r="D51" s="45">
        <v>21044.3</v>
      </c>
      <c r="E51" s="45">
        <v>100</v>
      </c>
      <c r="F51" s="69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30" s="15" customFormat="1" ht="15.75">
      <c r="A52" s="40">
        <v>31</v>
      </c>
      <c r="B52" s="41" t="s">
        <v>3</v>
      </c>
      <c r="C52" s="45">
        <v>0</v>
      </c>
      <c r="D52" s="45">
        <v>0</v>
      </c>
      <c r="E52" s="45">
        <v>0</v>
      </c>
      <c r="F52" s="70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30" s="15" customFormat="1" ht="45" customHeight="1">
      <c r="A53" s="40">
        <v>50</v>
      </c>
      <c r="B53" s="41" t="s">
        <v>52</v>
      </c>
      <c r="C53" s="42">
        <f t="shared" ref="C53" si="13">SUM(C54:C58)-C56</f>
        <v>18000</v>
      </c>
      <c r="D53" s="42">
        <f t="shared" ref="D53:E53" si="14">SUM(D54:D58)-D56</f>
        <v>0</v>
      </c>
      <c r="E53" s="42">
        <f t="shared" si="14"/>
        <v>0</v>
      </c>
      <c r="F53" s="68" t="s">
        <v>131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spans="1:30" s="14" customFormat="1" ht="15.75">
      <c r="A54" s="40">
        <v>51</v>
      </c>
      <c r="B54" s="41" t="s">
        <v>0</v>
      </c>
      <c r="C54" s="45">
        <v>0</v>
      </c>
      <c r="D54" s="45">
        <v>0</v>
      </c>
      <c r="E54" s="45">
        <v>0</v>
      </c>
      <c r="F54" s="6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s="15" customFormat="1" ht="15.75">
      <c r="A55" s="40">
        <v>52</v>
      </c>
      <c r="B55" s="41" t="s">
        <v>1</v>
      </c>
      <c r="C55" s="45">
        <v>0</v>
      </c>
      <c r="D55" s="45">
        <v>0</v>
      </c>
      <c r="E55" s="45">
        <v>0</v>
      </c>
      <c r="F55" s="69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spans="1:30" s="15" customFormat="1" ht="15.75">
      <c r="A56" s="40">
        <v>53</v>
      </c>
      <c r="B56" s="41" t="s">
        <v>7</v>
      </c>
      <c r="C56" s="45">
        <f>C55</f>
        <v>0</v>
      </c>
      <c r="D56" s="45">
        <f>D55</f>
        <v>0</v>
      </c>
      <c r="E56" s="45">
        <f>E55</f>
        <v>0</v>
      </c>
      <c r="F56" s="69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s="15" customFormat="1" ht="14.25" customHeight="1">
      <c r="A57" s="40">
        <v>54</v>
      </c>
      <c r="B57" s="41" t="s">
        <v>5</v>
      </c>
      <c r="C57" s="45">
        <v>18000</v>
      </c>
      <c r="D57" s="45">
        <v>0</v>
      </c>
      <c r="E57" s="45">
        <v>0</v>
      </c>
      <c r="F57" s="69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</row>
    <row r="58" spans="1:30" s="15" customFormat="1" ht="15.75">
      <c r="A58" s="40">
        <v>55</v>
      </c>
      <c r="B58" s="41" t="s">
        <v>3</v>
      </c>
      <c r="C58" s="45">
        <v>0</v>
      </c>
      <c r="D58" s="45">
        <v>0</v>
      </c>
      <c r="E58" s="45">
        <v>0</v>
      </c>
      <c r="F58" s="70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s="14" customFormat="1" ht="15.75" customHeight="1">
      <c r="A59" s="40">
        <v>56</v>
      </c>
      <c r="B59" s="91" t="s">
        <v>11</v>
      </c>
      <c r="C59" s="92"/>
      <c r="D59" s="92"/>
      <c r="E59" s="92"/>
      <c r="F59" s="9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30" s="14" customFormat="1" ht="31.5">
      <c r="A60" s="40">
        <v>57</v>
      </c>
      <c r="B60" s="41" t="s">
        <v>13</v>
      </c>
      <c r="C60" s="45">
        <f t="shared" ref="C60:D60" si="15">SUM(C61:C65)-C63</f>
        <v>1672700.9999999998</v>
      </c>
      <c r="D60" s="45">
        <f t="shared" si="15"/>
        <v>834769.35</v>
      </c>
      <c r="E60" s="45">
        <f t="shared" ref="E60:E65" si="16">IF(C60=0,0,D60/C60*100)</f>
        <v>49.90547324357432</v>
      </c>
      <c r="F60" s="7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30" s="15" customFormat="1" ht="15.75">
      <c r="A61" s="40">
        <v>58</v>
      </c>
      <c r="B61" s="41" t="s">
        <v>0</v>
      </c>
      <c r="C61" s="45">
        <f>C67+C73+C79+C91+C97+C103+C109+C115+C121+C85</f>
        <v>0</v>
      </c>
      <c r="D61" s="45">
        <f>D67+D73+D79+D91+D97+D103+D109+D115+D121+D85+D127+D133+D139</f>
        <v>0</v>
      </c>
      <c r="E61" s="45">
        <f t="shared" si="16"/>
        <v>0</v>
      </c>
      <c r="F61" s="75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30" s="15" customFormat="1" ht="15.75">
      <c r="A62" s="40">
        <v>59</v>
      </c>
      <c r="B62" s="41" t="s">
        <v>73</v>
      </c>
      <c r="C62" s="45">
        <f t="shared" ref="C62:C65" si="17">C68+C74+C80+C92+C98+C104+C110+C116+C122+C86</f>
        <v>829650.1</v>
      </c>
      <c r="D62" s="45">
        <f>D68+D74+D80+D92+D98+D104+D110+D116+D122+D86+D128+D134+D140</f>
        <v>703940.45</v>
      </c>
      <c r="E62" s="45">
        <f t="shared" si="16"/>
        <v>84.847871409887134</v>
      </c>
      <c r="F62" s="75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30" s="15" customFormat="1" ht="15.75">
      <c r="A63" s="40">
        <v>60</v>
      </c>
      <c r="B63" s="41" t="s">
        <v>4</v>
      </c>
      <c r="C63" s="45">
        <f t="shared" si="17"/>
        <v>539947.30000000005</v>
      </c>
      <c r="D63" s="45">
        <f>D69+D75+D81+D93+D99+D105+D111+D117+D123+D87+D129+D135+D141</f>
        <v>0</v>
      </c>
      <c r="E63" s="45">
        <f t="shared" si="16"/>
        <v>0</v>
      </c>
      <c r="F63" s="75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30" s="15" customFormat="1" ht="15.75">
      <c r="A64" s="40">
        <v>61</v>
      </c>
      <c r="B64" s="41" t="s">
        <v>6</v>
      </c>
      <c r="C64" s="45">
        <v>809050.9</v>
      </c>
      <c r="D64" s="45">
        <f>D70+D76+D82+D94+D100+D106+D112+D118+D124+D88+D130+D136+D142</f>
        <v>130828.9</v>
      </c>
      <c r="E64" s="45">
        <f t="shared" si="16"/>
        <v>16.170663675177916</v>
      </c>
      <c r="F64" s="75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s="15" customFormat="1" ht="15.75">
      <c r="A65" s="40">
        <v>62</v>
      </c>
      <c r="B65" s="41" t="s">
        <v>3</v>
      </c>
      <c r="C65" s="45">
        <f t="shared" si="17"/>
        <v>34000</v>
      </c>
      <c r="D65" s="45">
        <f>D71+D77+D83+D95+D101+D107+D113+D119+D125+D89+D131+D137+D143</f>
        <v>0</v>
      </c>
      <c r="E65" s="45">
        <f t="shared" si="16"/>
        <v>0</v>
      </c>
      <c r="F65" s="76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s="14" customFormat="1" ht="141.75" customHeight="1">
      <c r="A66" s="40">
        <v>63</v>
      </c>
      <c r="B66" s="41" t="s">
        <v>79</v>
      </c>
      <c r="C66" s="42">
        <f t="shared" ref="C66" si="18">SUM(C67:C71)-C69</f>
        <v>163035.89999999997</v>
      </c>
      <c r="D66" s="47">
        <f>D68+D70</f>
        <v>95149.7</v>
      </c>
      <c r="E66" s="44">
        <f>D66/C66*100</f>
        <v>58.36119529502399</v>
      </c>
      <c r="F66" s="68" t="s">
        <v>161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s="15" customFormat="1" ht="15.75">
      <c r="A67" s="40">
        <v>64</v>
      </c>
      <c r="B67" s="41" t="s">
        <v>0</v>
      </c>
      <c r="C67" s="45">
        <v>0</v>
      </c>
      <c r="D67" s="48">
        <v>0</v>
      </c>
      <c r="E67" s="48">
        <v>0</v>
      </c>
      <c r="F67" s="69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s="15" customFormat="1" ht="16.5" customHeight="1">
      <c r="A68" s="40">
        <v>65</v>
      </c>
      <c r="B68" s="49" t="s">
        <v>80</v>
      </c>
      <c r="C68" s="43">
        <v>146732.29999999999</v>
      </c>
      <c r="D68" s="66">
        <v>80751.3</v>
      </c>
      <c r="E68" s="50">
        <f>D68/C68*100</f>
        <v>55.033077243388142</v>
      </c>
      <c r="F68" s="69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s="15" customFormat="1" ht="15.75">
      <c r="A69" s="40">
        <v>66</v>
      </c>
      <c r="B69" s="49" t="s">
        <v>29</v>
      </c>
      <c r="C69" s="43">
        <v>146732.29999999999</v>
      </c>
      <c r="D69" s="48">
        <v>0</v>
      </c>
      <c r="E69" s="48">
        <v>0</v>
      </c>
      <c r="F69" s="69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s="15" customFormat="1" ht="15.75">
      <c r="A70" s="40">
        <v>67</v>
      </c>
      <c r="B70" s="41" t="s">
        <v>6</v>
      </c>
      <c r="C70" s="43">
        <v>16303.6</v>
      </c>
      <c r="D70" s="66">
        <v>14398.4</v>
      </c>
      <c r="E70" s="50">
        <f>D70/C70*100</f>
        <v>88.314237346352954</v>
      </c>
      <c r="F70" s="69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s="15" customFormat="1" ht="63.75" customHeight="1">
      <c r="A71" s="40">
        <v>68</v>
      </c>
      <c r="B71" s="41" t="s">
        <v>3</v>
      </c>
      <c r="C71" s="43">
        <v>0</v>
      </c>
      <c r="D71" s="48">
        <v>0</v>
      </c>
      <c r="E71" s="48">
        <v>0</v>
      </c>
      <c r="F71" s="70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s="14" customFormat="1" ht="124.5" customHeight="1">
      <c r="A72" s="40">
        <v>69</v>
      </c>
      <c r="B72" s="41" t="s">
        <v>108</v>
      </c>
      <c r="C72" s="42">
        <f t="shared" ref="C72" si="19">SUM(C73:C77)-C75</f>
        <v>276522.7</v>
      </c>
      <c r="D72" s="47">
        <v>26950</v>
      </c>
      <c r="E72" s="44">
        <v>9.746035316449607</v>
      </c>
      <c r="F72" s="68" t="s">
        <v>162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s="15" customFormat="1" ht="15.75">
      <c r="A73" s="40">
        <v>70</v>
      </c>
      <c r="B73" s="41" t="s">
        <v>0</v>
      </c>
      <c r="C73" s="45">
        <v>0</v>
      </c>
      <c r="D73" s="45">
        <v>0</v>
      </c>
      <c r="E73" s="45">
        <v>0</v>
      </c>
      <c r="F73" s="69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s="15" customFormat="1" ht="15" customHeight="1">
      <c r="A74" s="40">
        <v>71</v>
      </c>
      <c r="B74" s="41" t="s">
        <v>32</v>
      </c>
      <c r="C74" s="45">
        <v>0</v>
      </c>
      <c r="D74" s="67">
        <v>14397.7</v>
      </c>
      <c r="E74" s="44">
        <v>100</v>
      </c>
      <c r="F74" s="69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s="15" customFormat="1" ht="15.75">
      <c r="A75" s="40">
        <v>72</v>
      </c>
      <c r="B75" s="41" t="s">
        <v>4</v>
      </c>
      <c r="C75" s="45">
        <v>0</v>
      </c>
      <c r="D75" s="45">
        <v>0</v>
      </c>
      <c r="E75" s="45">
        <v>0</v>
      </c>
      <c r="F75" s="69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s="15" customFormat="1" ht="15.75">
      <c r="A76" s="40">
        <v>73</v>
      </c>
      <c r="B76" s="41" t="s">
        <v>6</v>
      </c>
      <c r="C76" s="45">
        <v>276522.7</v>
      </c>
      <c r="D76" s="67">
        <v>12552.3</v>
      </c>
      <c r="E76" s="44">
        <v>4.5393380000990868</v>
      </c>
      <c r="F76" s="69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s="15" customFormat="1" ht="15.75">
      <c r="A77" s="40">
        <v>74</v>
      </c>
      <c r="B77" s="41" t="s">
        <v>3</v>
      </c>
      <c r="C77" s="43">
        <v>0</v>
      </c>
      <c r="D77" s="48">
        <v>0</v>
      </c>
      <c r="E77" s="48">
        <v>0</v>
      </c>
      <c r="F77" s="70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s="14" customFormat="1" ht="104.25" customHeight="1">
      <c r="A78" s="40">
        <v>129</v>
      </c>
      <c r="B78" s="41" t="s">
        <v>63</v>
      </c>
      <c r="C78" s="42">
        <f t="shared" ref="C78:E78" si="20">SUM(C79:C83)-C81</f>
        <v>45000</v>
      </c>
      <c r="D78" s="42">
        <f t="shared" si="20"/>
        <v>0</v>
      </c>
      <c r="E78" s="42">
        <f t="shared" si="20"/>
        <v>0</v>
      </c>
      <c r="F78" s="68" t="s">
        <v>148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s="15" customFormat="1" ht="15.75">
      <c r="A79" s="40">
        <v>130</v>
      </c>
      <c r="B79" s="41" t="s">
        <v>0</v>
      </c>
      <c r="C79" s="45">
        <v>0</v>
      </c>
      <c r="D79" s="45">
        <v>0</v>
      </c>
      <c r="E79" s="45">
        <v>0</v>
      </c>
      <c r="F79" s="69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s="15" customFormat="1" ht="15.75">
      <c r="A80" s="40">
        <v>131</v>
      </c>
      <c r="B80" s="41" t="s">
        <v>73</v>
      </c>
      <c r="C80" s="43">
        <v>40500</v>
      </c>
      <c r="D80" s="45">
        <v>0</v>
      </c>
      <c r="E80" s="45">
        <v>0</v>
      </c>
      <c r="F80" s="69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s="15" customFormat="1" ht="15.75">
      <c r="A81" s="40">
        <v>132</v>
      </c>
      <c r="B81" s="41" t="s">
        <v>7</v>
      </c>
      <c r="C81" s="43">
        <v>40500</v>
      </c>
      <c r="D81" s="45">
        <v>0</v>
      </c>
      <c r="E81" s="45">
        <v>0</v>
      </c>
      <c r="F81" s="69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s="15" customFormat="1" ht="15.75">
      <c r="A82" s="40">
        <v>133</v>
      </c>
      <c r="B82" s="41" t="s">
        <v>5</v>
      </c>
      <c r="C82" s="43">
        <v>4500</v>
      </c>
      <c r="D82" s="45">
        <v>0</v>
      </c>
      <c r="E82" s="45">
        <v>0</v>
      </c>
      <c r="F82" s="69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s="15" customFormat="1" ht="15.75">
      <c r="A83" s="40">
        <v>134</v>
      </c>
      <c r="B83" s="41" t="s">
        <v>3</v>
      </c>
      <c r="C83" s="43">
        <v>0</v>
      </c>
      <c r="D83" s="43">
        <v>0</v>
      </c>
      <c r="E83" s="43">
        <v>0</v>
      </c>
      <c r="F83" s="70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s="14" customFormat="1" ht="108.75" customHeight="1">
      <c r="A84" s="40">
        <v>135</v>
      </c>
      <c r="B84" s="41" t="s">
        <v>69</v>
      </c>
      <c r="C84" s="42">
        <f t="shared" ref="C84" si="21">SUM(C85:C89)-C87</f>
        <v>17000</v>
      </c>
      <c r="D84" s="42">
        <v>0</v>
      </c>
      <c r="E84" s="42">
        <v>0</v>
      </c>
      <c r="F84" s="68" t="s">
        <v>126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s="15" customFormat="1" ht="15.75">
      <c r="A85" s="40">
        <v>136</v>
      </c>
      <c r="B85" s="41" t="s">
        <v>0</v>
      </c>
      <c r="C85" s="45">
        <v>0</v>
      </c>
      <c r="D85" s="45">
        <v>0</v>
      </c>
      <c r="E85" s="45">
        <v>0</v>
      </c>
      <c r="F85" s="69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s="15" customFormat="1" ht="15.75">
      <c r="A86" s="40">
        <v>137</v>
      </c>
      <c r="B86" s="41" t="s">
        <v>1</v>
      </c>
      <c r="C86" s="45">
        <v>0</v>
      </c>
      <c r="D86" s="45">
        <v>0</v>
      </c>
      <c r="E86" s="45">
        <v>0</v>
      </c>
      <c r="F86" s="69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s="15" customFormat="1" ht="15.75">
      <c r="A87" s="40">
        <v>138</v>
      </c>
      <c r="B87" s="41" t="s">
        <v>7</v>
      </c>
      <c r="C87" s="45">
        <v>0</v>
      </c>
      <c r="D87" s="45">
        <v>0</v>
      </c>
      <c r="E87" s="45">
        <v>0</v>
      </c>
      <c r="F87" s="69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s="15" customFormat="1" ht="15.75">
      <c r="A88" s="40">
        <v>139</v>
      </c>
      <c r="B88" s="41" t="s">
        <v>5</v>
      </c>
      <c r="C88" s="45">
        <v>0</v>
      </c>
      <c r="D88" s="45">
        <v>0</v>
      </c>
      <c r="E88" s="45">
        <v>0</v>
      </c>
      <c r="F88" s="69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s="15" customFormat="1" ht="15.75">
      <c r="A89" s="40">
        <v>140</v>
      </c>
      <c r="B89" s="41" t="s">
        <v>3</v>
      </c>
      <c r="C89" s="45">
        <v>17000</v>
      </c>
      <c r="D89" s="45">
        <v>0</v>
      </c>
      <c r="E89" s="45">
        <v>0</v>
      </c>
      <c r="F89" s="70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s="14" customFormat="1" ht="99.75" customHeight="1">
      <c r="A90" s="40">
        <v>147</v>
      </c>
      <c r="B90" s="41" t="s">
        <v>53</v>
      </c>
      <c r="C90" s="42">
        <f t="shared" ref="C90" si="22">SUM(C91:C95)-C93</f>
        <v>16973.7</v>
      </c>
      <c r="D90" s="42">
        <v>1761.9</v>
      </c>
      <c r="E90" s="42">
        <v>10.380176390533592</v>
      </c>
      <c r="F90" s="68" t="s">
        <v>126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s="15" customFormat="1" ht="15.75">
      <c r="A91" s="40">
        <v>148</v>
      </c>
      <c r="B91" s="41" t="s">
        <v>0</v>
      </c>
      <c r="C91" s="45">
        <v>0</v>
      </c>
      <c r="D91" s="45">
        <v>0</v>
      </c>
      <c r="E91" s="45">
        <v>0</v>
      </c>
      <c r="F91" s="69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s="15" customFormat="1" ht="16.5" customHeight="1">
      <c r="A92" s="40">
        <v>149</v>
      </c>
      <c r="B92" s="41" t="s">
        <v>76</v>
      </c>
      <c r="C92" s="45">
        <v>0</v>
      </c>
      <c r="D92" s="45">
        <v>0</v>
      </c>
      <c r="E92" s="45">
        <v>0</v>
      </c>
      <c r="F92" s="69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s="15" customFormat="1" ht="15.75">
      <c r="A93" s="40">
        <v>150</v>
      </c>
      <c r="B93" s="41" t="s">
        <v>7</v>
      </c>
      <c r="C93" s="45">
        <v>0</v>
      </c>
      <c r="D93" s="45">
        <v>0</v>
      </c>
      <c r="E93" s="45">
        <v>0</v>
      </c>
      <c r="F93" s="69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s="15" customFormat="1" ht="15.75">
      <c r="A94" s="40">
        <v>151</v>
      </c>
      <c r="B94" s="41" t="s">
        <v>5</v>
      </c>
      <c r="C94" s="45">
        <v>16973.7</v>
      </c>
      <c r="D94" s="45">
        <v>1761.9</v>
      </c>
      <c r="E94" s="45">
        <v>10.380176390533592</v>
      </c>
      <c r="F94" s="69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s="15" customFormat="1" ht="15.75">
      <c r="A95" s="40">
        <v>152</v>
      </c>
      <c r="B95" s="41" t="s">
        <v>3</v>
      </c>
      <c r="C95" s="43">
        <v>0</v>
      </c>
      <c r="D95" s="43">
        <v>0</v>
      </c>
      <c r="E95" s="43">
        <v>0</v>
      </c>
      <c r="F95" s="70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s="14" customFormat="1" ht="83.25" customHeight="1">
      <c r="A96" s="40">
        <v>153</v>
      </c>
      <c r="B96" s="41" t="s">
        <v>66</v>
      </c>
      <c r="C96" s="42">
        <f t="shared" ref="C96" si="23">SUM(C97:C101)-C99</f>
        <v>17000</v>
      </c>
      <c r="D96" s="42">
        <f t="shared" ref="D96" si="24">SUM(D97:D101)-D99</f>
        <v>0</v>
      </c>
      <c r="E96" s="42">
        <v>0</v>
      </c>
      <c r="F96" s="68" t="s">
        <v>126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s="15" customFormat="1" ht="15.75">
      <c r="A97" s="40">
        <v>154</v>
      </c>
      <c r="B97" s="41" t="s">
        <v>0</v>
      </c>
      <c r="C97" s="45">
        <v>0</v>
      </c>
      <c r="D97" s="45">
        <v>0</v>
      </c>
      <c r="E97" s="45">
        <v>0</v>
      </c>
      <c r="F97" s="69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s="15" customFormat="1" ht="15.75" customHeight="1">
      <c r="A98" s="40">
        <v>155</v>
      </c>
      <c r="B98" s="41" t="s">
        <v>1</v>
      </c>
      <c r="C98" s="45">
        <v>0</v>
      </c>
      <c r="D98" s="45">
        <v>0</v>
      </c>
      <c r="E98" s="45">
        <v>0</v>
      </c>
      <c r="F98" s="69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s="15" customFormat="1" ht="15.75">
      <c r="A99" s="40">
        <v>156</v>
      </c>
      <c r="B99" s="41" t="s">
        <v>7</v>
      </c>
      <c r="C99" s="45">
        <v>0</v>
      </c>
      <c r="D99" s="45">
        <v>0</v>
      </c>
      <c r="E99" s="45">
        <v>0</v>
      </c>
      <c r="F99" s="69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s="15" customFormat="1" ht="15.75">
      <c r="A100" s="40">
        <v>157</v>
      </c>
      <c r="B100" s="41" t="s">
        <v>5</v>
      </c>
      <c r="C100" s="45">
        <v>0</v>
      </c>
      <c r="D100" s="45">
        <v>0</v>
      </c>
      <c r="E100" s="45">
        <v>0</v>
      </c>
      <c r="F100" s="69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s="15" customFormat="1" ht="15.75">
      <c r="A101" s="40">
        <v>158</v>
      </c>
      <c r="B101" s="41" t="s">
        <v>3</v>
      </c>
      <c r="C101" s="43">
        <v>17000</v>
      </c>
      <c r="D101" s="43">
        <v>0</v>
      </c>
      <c r="E101" s="45">
        <v>0</v>
      </c>
      <c r="F101" s="70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s="14" customFormat="1" ht="409.5" customHeight="1">
      <c r="A102" s="40">
        <v>165</v>
      </c>
      <c r="B102" s="41" t="s">
        <v>54</v>
      </c>
      <c r="C102" s="42">
        <f t="shared" ref="C102" si="25">SUM(C103:C107)-C105</f>
        <v>289702.8</v>
      </c>
      <c r="D102" s="42">
        <v>120529.45</v>
      </c>
      <c r="E102" s="42">
        <v>41.6</v>
      </c>
      <c r="F102" s="68" t="s">
        <v>143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s="15" customFormat="1" ht="15.75" customHeight="1">
      <c r="A103" s="40">
        <v>166</v>
      </c>
      <c r="B103" s="41" t="s">
        <v>0</v>
      </c>
      <c r="C103" s="45">
        <v>0</v>
      </c>
      <c r="D103" s="45">
        <v>0</v>
      </c>
      <c r="E103" s="45">
        <v>0</v>
      </c>
      <c r="F103" s="69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s="15" customFormat="1" ht="15.75">
      <c r="A104" s="40">
        <v>167</v>
      </c>
      <c r="B104" s="41" t="s">
        <v>73</v>
      </c>
      <c r="C104" s="45">
        <v>289702.8</v>
      </c>
      <c r="D104" s="42">
        <v>120529.45</v>
      </c>
      <c r="E104" s="42">
        <v>41.6</v>
      </c>
      <c r="F104" s="69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s="15" customFormat="1" ht="15.75">
      <c r="A105" s="40">
        <v>168</v>
      </c>
      <c r="B105" s="41" t="s">
        <v>7</v>
      </c>
      <c r="C105" s="45">
        <v>0</v>
      </c>
      <c r="D105" s="45">
        <v>0</v>
      </c>
      <c r="E105" s="45">
        <v>0</v>
      </c>
      <c r="F105" s="69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s="15" customFormat="1" ht="15.75">
      <c r="A106" s="40">
        <v>169</v>
      </c>
      <c r="B106" s="41" t="s">
        <v>5</v>
      </c>
      <c r="C106" s="45">
        <v>0</v>
      </c>
      <c r="D106" s="45">
        <v>0</v>
      </c>
      <c r="E106" s="45">
        <v>0</v>
      </c>
      <c r="F106" s="69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s="15" customFormat="1" ht="36" customHeight="1">
      <c r="A107" s="40">
        <v>170</v>
      </c>
      <c r="B107" s="41" t="s">
        <v>3</v>
      </c>
      <c r="C107" s="45">
        <v>0</v>
      </c>
      <c r="D107" s="45">
        <v>0</v>
      </c>
      <c r="E107" s="45">
        <v>0</v>
      </c>
      <c r="F107" s="70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s="14" customFormat="1" ht="100.5" customHeight="1">
      <c r="A108" s="40">
        <v>183</v>
      </c>
      <c r="B108" s="41" t="s">
        <v>55</v>
      </c>
      <c r="C108" s="42">
        <f t="shared" ref="C108" si="26">SUM(C109:C113)-C111</f>
        <v>7350</v>
      </c>
      <c r="D108" s="42">
        <v>4234.3999999999996</v>
      </c>
      <c r="E108" s="42">
        <f>D108/C108*100</f>
        <v>57.61088435374149</v>
      </c>
      <c r="F108" s="68" t="s">
        <v>144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s="14" customFormat="1" ht="15.75">
      <c r="A109" s="40">
        <v>184</v>
      </c>
      <c r="B109" s="41" t="s">
        <v>0</v>
      </c>
      <c r="C109" s="45">
        <v>0</v>
      </c>
      <c r="D109" s="45">
        <v>0</v>
      </c>
      <c r="E109" s="45">
        <v>0</v>
      </c>
      <c r="F109" s="69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5" customFormat="1" ht="15.75">
      <c r="A110" s="40">
        <v>185</v>
      </c>
      <c r="B110" s="41" t="s">
        <v>1</v>
      </c>
      <c r="C110" s="43">
        <v>2940</v>
      </c>
      <c r="D110" s="45">
        <v>0</v>
      </c>
      <c r="E110" s="42">
        <f t="shared" ref="E110:E112" si="27">D110/C110*100</f>
        <v>0</v>
      </c>
      <c r="F110" s="69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s="15" customFormat="1" ht="15.75">
      <c r="A111" s="40">
        <v>186</v>
      </c>
      <c r="B111" s="41" t="s">
        <v>7</v>
      </c>
      <c r="C111" s="43">
        <f t="shared" ref="C111" si="28">C110</f>
        <v>2940</v>
      </c>
      <c r="D111" s="45">
        <v>0</v>
      </c>
      <c r="E111" s="42">
        <f t="shared" si="27"/>
        <v>0</v>
      </c>
      <c r="F111" s="69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s="15" customFormat="1" ht="15.75">
      <c r="A112" s="40">
        <v>187</v>
      </c>
      <c r="B112" s="41" t="s">
        <v>5</v>
      </c>
      <c r="C112" s="43">
        <v>4410</v>
      </c>
      <c r="D112" s="42">
        <v>4234.3999999999996</v>
      </c>
      <c r="E112" s="42">
        <f t="shared" si="27"/>
        <v>96.018140589569157</v>
      </c>
      <c r="F112" s="69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s="15" customFormat="1" ht="15.75">
      <c r="A113" s="40">
        <v>188</v>
      </c>
      <c r="B113" s="41" t="s">
        <v>3</v>
      </c>
      <c r="C113" s="43">
        <v>0</v>
      </c>
      <c r="D113" s="43">
        <v>0</v>
      </c>
      <c r="E113" s="42">
        <v>0</v>
      </c>
      <c r="F113" s="70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s="14" customFormat="1" ht="96.75" customHeight="1">
      <c r="A114" s="40">
        <v>189</v>
      </c>
      <c r="B114" s="41" t="s">
        <v>109</v>
      </c>
      <c r="C114" s="42">
        <f t="shared" ref="C114" si="29">SUM(C115:C119)-C117</f>
        <v>388638.9</v>
      </c>
      <c r="D114" s="42">
        <v>417909.5</v>
      </c>
      <c r="E114" s="42">
        <f>D114/C114*100</f>
        <v>107.53156722088293</v>
      </c>
      <c r="F114" s="68" t="s">
        <v>163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s="14" customFormat="1" ht="15.75">
      <c r="A115" s="40">
        <v>190</v>
      </c>
      <c r="B115" s="41" t="s">
        <v>0</v>
      </c>
      <c r="C115" s="45">
        <v>0</v>
      </c>
      <c r="D115" s="45">
        <v>0</v>
      </c>
      <c r="E115" s="45">
        <v>0</v>
      </c>
      <c r="F115" s="69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s="15" customFormat="1" ht="15.75">
      <c r="A116" s="40">
        <v>191</v>
      </c>
      <c r="B116" s="41" t="s">
        <v>73</v>
      </c>
      <c r="C116" s="43">
        <v>349775</v>
      </c>
      <c r="D116" s="43">
        <v>354437</v>
      </c>
      <c r="E116" s="43">
        <f>D116/C116*100</f>
        <v>101.33285683653777</v>
      </c>
      <c r="F116" s="69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s="15" customFormat="1" ht="15.75">
      <c r="A117" s="40">
        <v>192</v>
      </c>
      <c r="B117" s="41" t="s">
        <v>7</v>
      </c>
      <c r="C117" s="43">
        <v>349775</v>
      </c>
      <c r="D117" s="43">
        <v>0</v>
      </c>
      <c r="E117" s="43">
        <v>0</v>
      </c>
      <c r="F117" s="69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s="15" customFormat="1" ht="15.75">
      <c r="A118" s="40">
        <v>193</v>
      </c>
      <c r="B118" s="41" t="s">
        <v>5</v>
      </c>
      <c r="C118" s="43">
        <v>38863.9</v>
      </c>
      <c r="D118" s="43">
        <v>63472.3</v>
      </c>
      <c r="E118" s="43">
        <f>D118/C118*100</f>
        <v>163.31943011380741</v>
      </c>
      <c r="F118" s="69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s="15" customFormat="1" ht="15.75">
      <c r="A119" s="40">
        <v>194</v>
      </c>
      <c r="B119" s="41" t="s">
        <v>3</v>
      </c>
      <c r="C119" s="43">
        <v>0</v>
      </c>
      <c r="D119" s="43">
        <v>0</v>
      </c>
      <c r="E119" s="43">
        <v>0</v>
      </c>
      <c r="F119" s="70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s="14" customFormat="1" ht="66.75" customHeight="1">
      <c r="A120" s="40">
        <v>195</v>
      </c>
      <c r="B120" s="41" t="s">
        <v>67</v>
      </c>
      <c r="C120" s="42">
        <f t="shared" ref="C120" si="30">SUM(C121:C125)-C123</f>
        <v>349927.2</v>
      </c>
      <c r="D120" s="42">
        <v>167477</v>
      </c>
      <c r="E120" s="42">
        <v>47.860526418066385</v>
      </c>
      <c r="F120" s="68" t="s">
        <v>166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s="14" customFormat="1" ht="15.75">
      <c r="A121" s="40">
        <v>196</v>
      </c>
      <c r="B121" s="41" t="s">
        <v>0</v>
      </c>
      <c r="C121" s="45">
        <v>0</v>
      </c>
      <c r="D121" s="45">
        <v>0</v>
      </c>
      <c r="E121" s="45">
        <v>0</v>
      </c>
      <c r="F121" s="69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s="15" customFormat="1" ht="15.75">
      <c r="A122" s="40">
        <v>197</v>
      </c>
      <c r="B122" s="41" t="s">
        <v>73</v>
      </c>
      <c r="C122" s="43">
        <v>0</v>
      </c>
      <c r="D122" s="43">
        <v>133825</v>
      </c>
      <c r="E122" s="43">
        <v>0</v>
      </c>
      <c r="F122" s="69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s="15" customFormat="1" ht="15.75">
      <c r="A123" s="40">
        <v>198</v>
      </c>
      <c r="B123" s="41" t="s">
        <v>7</v>
      </c>
      <c r="C123" s="43">
        <v>0</v>
      </c>
      <c r="D123" s="43">
        <v>0</v>
      </c>
      <c r="E123" s="43">
        <v>0</v>
      </c>
      <c r="F123" s="69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s="15" customFormat="1" ht="15.75">
      <c r="A124" s="40">
        <v>199</v>
      </c>
      <c r="B124" s="41" t="s">
        <v>5</v>
      </c>
      <c r="C124" s="43">
        <v>349927.2</v>
      </c>
      <c r="D124" s="43">
        <v>33651.599999999999</v>
      </c>
      <c r="E124" s="43">
        <v>9.6167431397159184</v>
      </c>
      <c r="F124" s="69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s="15" customFormat="1" ht="15.75">
      <c r="A125" s="40">
        <v>200</v>
      </c>
      <c r="B125" s="41" t="s">
        <v>3</v>
      </c>
      <c r="C125" s="43">
        <v>0</v>
      </c>
      <c r="D125" s="43">
        <v>0</v>
      </c>
      <c r="E125" s="43">
        <v>0</v>
      </c>
      <c r="F125" s="70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s="15" customFormat="1" ht="104.25" customHeight="1">
      <c r="A126" s="40">
        <v>201</v>
      </c>
      <c r="B126" s="41" t="s">
        <v>70</v>
      </c>
      <c r="C126" s="42">
        <f t="shared" ref="C126" si="31">SUM(C127:C131)-C129</f>
        <v>85633.8</v>
      </c>
      <c r="D126" s="42">
        <v>758</v>
      </c>
      <c r="E126" s="42">
        <f>D126/C126*100</f>
        <v>0.88516450280146397</v>
      </c>
      <c r="F126" s="68" t="s">
        <v>145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s="14" customFormat="1" ht="15.75">
      <c r="A127" s="40">
        <v>202</v>
      </c>
      <c r="B127" s="41" t="s">
        <v>0</v>
      </c>
      <c r="C127" s="45">
        <v>0</v>
      </c>
      <c r="D127" s="45">
        <v>0</v>
      </c>
      <c r="E127" s="45">
        <v>0</v>
      </c>
      <c r="F127" s="69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s="15" customFormat="1" ht="15.75">
      <c r="A128" s="40">
        <v>203</v>
      </c>
      <c r="B128" s="41" t="s">
        <v>1</v>
      </c>
      <c r="C128" s="45">
        <v>0</v>
      </c>
      <c r="D128" s="45">
        <v>0</v>
      </c>
      <c r="E128" s="43">
        <v>0</v>
      </c>
      <c r="F128" s="69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s="15" customFormat="1" ht="15.75">
      <c r="A129" s="40">
        <v>204</v>
      </c>
      <c r="B129" s="41" t="s">
        <v>7</v>
      </c>
      <c r="C129" s="45">
        <v>0</v>
      </c>
      <c r="D129" s="45">
        <v>0</v>
      </c>
      <c r="E129" s="43">
        <v>0</v>
      </c>
      <c r="F129" s="69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s="15" customFormat="1" ht="15.75">
      <c r="A130" s="40">
        <v>205</v>
      </c>
      <c r="B130" s="41" t="s">
        <v>5</v>
      </c>
      <c r="C130" s="45">
        <v>85633.8</v>
      </c>
      <c r="D130" s="45">
        <v>758</v>
      </c>
      <c r="E130" s="43">
        <f>D130/C130*100</f>
        <v>0.88516450280146397</v>
      </c>
      <c r="F130" s="69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s="15" customFormat="1" ht="15.75">
      <c r="A131" s="40">
        <v>206</v>
      </c>
      <c r="B131" s="41" t="s">
        <v>3</v>
      </c>
      <c r="C131" s="45">
        <v>0</v>
      </c>
      <c r="D131" s="45">
        <v>0</v>
      </c>
      <c r="E131" s="43">
        <v>0</v>
      </c>
      <c r="F131" s="70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s="15" customFormat="1" ht="81.75" customHeight="1">
      <c r="A132" s="40">
        <v>207</v>
      </c>
      <c r="B132" s="41" t="s">
        <v>56</v>
      </c>
      <c r="C132" s="42">
        <f t="shared" ref="C132" si="32">SUM(C133:C137)-C135</f>
        <v>7958</v>
      </c>
      <c r="D132" s="42">
        <f t="shared" ref="D132:E132" si="33">SUM(D133:D137)-D135</f>
        <v>0</v>
      </c>
      <c r="E132" s="42">
        <f t="shared" si="33"/>
        <v>0</v>
      </c>
      <c r="F132" s="68" t="s">
        <v>146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s="14" customFormat="1" ht="15.75">
      <c r="A133" s="40">
        <v>208</v>
      </c>
      <c r="B133" s="41" t="s">
        <v>0</v>
      </c>
      <c r="C133" s="45">
        <v>0</v>
      </c>
      <c r="D133" s="45">
        <v>0</v>
      </c>
      <c r="E133" s="45">
        <v>0</v>
      </c>
      <c r="F133" s="69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s="15" customFormat="1" ht="15.75">
      <c r="A134" s="40">
        <v>209</v>
      </c>
      <c r="B134" s="41" t="s">
        <v>1</v>
      </c>
      <c r="C134" s="45">
        <v>0</v>
      </c>
      <c r="D134" s="45">
        <v>0</v>
      </c>
      <c r="E134" s="45">
        <v>0</v>
      </c>
      <c r="F134" s="6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s="15" customFormat="1" ht="15.75">
      <c r="A135" s="40">
        <v>210</v>
      </c>
      <c r="B135" s="41" t="s">
        <v>7</v>
      </c>
      <c r="C135" s="45">
        <v>0</v>
      </c>
      <c r="D135" s="45">
        <v>0</v>
      </c>
      <c r="E135" s="45">
        <v>0</v>
      </c>
      <c r="F135" s="69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s="15" customFormat="1" ht="15.75">
      <c r="A136" s="40">
        <v>211</v>
      </c>
      <c r="B136" s="41" t="s">
        <v>5</v>
      </c>
      <c r="C136" s="45">
        <v>7958</v>
      </c>
      <c r="D136" s="45">
        <v>0</v>
      </c>
      <c r="E136" s="45">
        <v>0</v>
      </c>
      <c r="F136" s="69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s="15" customFormat="1" ht="15.75">
      <c r="A137" s="40">
        <v>212</v>
      </c>
      <c r="B137" s="41" t="s">
        <v>3</v>
      </c>
      <c r="C137" s="45">
        <v>0</v>
      </c>
      <c r="D137" s="45">
        <v>0</v>
      </c>
      <c r="E137" s="45">
        <v>0</v>
      </c>
      <c r="F137" s="70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s="15" customFormat="1" ht="81.75" customHeight="1">
      <c r="A138" s="40">
        <v>219</v>
      </c>
      <c r="B138" s="41" t="s">
        <v>57</v>
      </c>
      <c r="C138" s="42">
        <f t="shared" ref="C138" si="34">SUM(C139:C143)-C141</f>
        <v>7958</v>
      </c>
      <c r="D138" s="42">
        <f t="shared" ref="D138:E138" si="35">SUM(D139:D143)-D141</f>
        <v>0</v>
      </c>
      <c r="E138" s="42">
        <f t="shared" si="35"/>
        <v>0</v>
      </c>
      <c r="F138" s="68" t="s">
        <v>147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s="14" customFormat="1" ht="15.75">
      <c r="A139" s="40">
        <v>220</v>
      </c>
      <c r="B139" s="41" t="s">
        <v>0</v>
      </c>
      <c r="C139" s="45">
        <v>0</v>
      </c>
      <c r="D139" s="45">
        <v>0</v>
      </c>
      <c r="E139" s="45">
        <v>0</v>
      </c>
      <c r="F139" s="69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s="15" customFormat="1" ht="15.75">
      <c r="A140" s="40">
        <v>221</v>
      </c>
      <c r="B140" s="41" t="s">
        <v>1</v>
      </c>
      <c r="C140" s="45">
        <v>0</v>
      </c>
      <c r="D140" s="45">
        <v>0</v>
      </c>
      <c r="E140" s="45">
        <v>0</v>
      </c>
      <c r="F140" s="69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s="15" customFormat="1" ht="15.75">
      <c r="A141" s="40">
        <v>222</v>
      </c>
      <c r="B141" s="41" t="s">
        <v>7</v>
      </c>
      <c r="C141" s="45">
        <v>0</v>
      </c>
      <c r="D141" s="45">
        <v>0</v>
      </c>
      <c r="E141" s="45">
        <v>0</v>
      </c>
      <c r="F141" s="69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s="15" customFormat="1" ht="15.75">
      <c r="A142" s="40">
        <v>223</v>
      </c>
      <c r="B142" s="41" t="s">
        <v>5</v>
      </c>
      <c r="C142" s="45">
        <v>7958</v>
      </c>
      <c r="D142" s="45">
        <v>0</v>
      </c>
      <c r="E142" s="45">
        <v>0</v>
      </c>
      <c r="F142" s="69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s="15" customFormat="1" ht="15.75">
      <c r="A143" s="40">
        <v>224</v>
      </c>
      <c r="B143" s="41" t="s">
        <v>3</v>
      </c>
      <c r="C143" s="45">
        <v>0</v>
      </c>
      <c r="D143" s="45">
        <v>0</v>
      </c>
      <c r="E143" s="45">
        <v>0</v>
      </c>
      <c r="F143" s="70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s="15" customFormat="1" ht="16.5" customHeight="1">
      <c r="A144" s="40">
        <v>231</v>
      </c>
      <c r="B144" s="91" t="s">
        <v>14</v>
      </c>
      <c r="C144" s="92"/>
      <c r="D144" s="92"/>
      <c r="E144" s="92"/>
      <c r="F144" s="9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s="14" customFormat="1" ht="46.5" customHeight="1">
      <c r="A145" s="40">
        <v>232</v>
      </c>
      <c r="B145" s="41" t="s">
        <v>15</v>
      </c>
      <c r="C145" s="45">
        <f t="shared" ref="C145" si="36">SUM(C146:C150)-C148</f>
        <v>751273.29999999993</v>
      </c>
      <c r="D145" s="45">
        <f t="shared" ref="D145" si="37">SUM(D146:D150)-D148</f>
        <v>72644.350000000006</v>
      </c>
      <c r="E145" s="45">
        <f t="shared" ref="E145:E149" si="38">IF(C145=0,0,D145/C145*100)</f>
        <v>9.6694971057802821</v>
      </c>
      <c r="F145" s="74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s="15" customFormat="1" ht="15.75">
      <c r="A146" s="40">
        <v>233</v>
      </c>
      <c r="B146" s="41" t="s">
        <v>0</v>
      </c>
      <c r="C146" s="45">
        <f t="shared" ref="C146:D150" si="39">C152+C158+C164+C170+C182+C188</f>
        <v>0</v>
      </c>
      <c r="D146" s="45">
        <f t="shared" si="39"/>
        <v>0</v>
      </c>
      <c r="E146" s="45">
        <f t="shared" si="38"/>
        <v>0</v>
      </c>
      <c r="F146" s="75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s="15" customFormat="1" ht="15.75" customHeight="1">
      <c r="A147" s="40">
        <v>234</v>
      </c>
      <c r="B147" s="41" t="s">
        <v>74</v>
      </c>
      <c r="C147" s="45">
        <f t="shared" si="39"/>
        <v>403213.1</v>
      </c>
      <c r="D147" s="45">
        <f t="shared" si="39"/>
        <v>200</v>
      </c>
      <c r="E147" s="45">
        <f t="shared" si="38"/>
        <v>4.9601563044454657E-2</v>
      </c>
      <c r="F147" s="75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s="15" customFormat="1" ht="15.75">
      <c r="A148" s="40">
        <v>235</v>
      </c>
      <c r="B148" s="41" t="s">
        <v>4</v>
      </c>
      <c r="C148" s="45">
        <f t="shared" si="39"/>
        <v>403213.1</v>
      </c>
      <c r="D148" s="45">
        <f t="shared" si="39"/>
        <v>0</v>
      </c>
      <c r="E148" s="45">
        <f t="shared" si="38"/>
        <v>0</v>
      </c>
      <c r="F148" s="75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s="15" customFormat="1" ht="15.75">
      <c r="A149" s="40">
        <v>236</v>
      </c>
      <c r="B149" s="41" t="s">
        <v>6</v>
      </c>
      <c r="C149" s="45">
        <f t="shared" si="39"/>
        <v>160799.20000000001</v>
      </c>
      <c r="D149" s="45">
        <f t="shared" si="39"/>
        <v>72444.350000000006</v>
      </c>
      <c r="E149" s="45">
        <f t="shared" si="38"/>
        <v>45.052680610351295</v>
      </c>
      <c r="F149" s="75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s="15" customFormat="1" ht="16.5" customHeight="1">
      <c r="A150" s="40">
        <v>237</v>
      </c>
      <c r="B150" s="41" t="s">
        <v>3</v>
      </c>
      <c r="C150" s="45">
        <f>C156+C162+C168+C174+C186+C192+C180</f>
        <v>187261</v>
      </c>
      <c r="D150" s="45">
        <f t="shared" si="39"/>
        <v>0</v>
      </c>
      <c r="E150" s="45">
        <v>100</v>
      </c>
      <c r="F150" s="76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s="14" customFormat="1" ht="78" customHeight="1">
      <c r="A151" s="40">
        <v>244</v>
      </c>
      <c r="B151" s="41" t="s">
        <v>58</v>
      </c>
      <c r="C151" s="42">
        <f t="shared" ref="C151" si="40">SUM(C152:C156)-C154</f>
        <v>3200</v>
      </c>
      <c r="D151" s="42">
        <f t="shared" ref="D151:E151" si="41">SUM(D152:D156)-D154</f>
        <v>0</v>
      </c>
      <c r="E151" s="42">
        <f t="shared" si="41"/>
        <v>0</v>
      </c>
      <c r="F151" s="68" t="s">
        <v>137</v>
      </c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s="15" customFormat="1" ht="15.75">
      <c r="A152" s="40">
        <v>245</v>
      </c>
      <c r="B152" s="41" t="s">
        <v>0</v>
      </c>
      <c r="C152" s="45">
        <v>0</v>
      </c>
      <c r="D152" s="45">
        <v>0</v>
      </c>
      <c r="E152" s="45">
        <v>0</v>
      </c>
      <c r="F152" s="69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s="15" customFormat="1" ht="15.75">
      <c r="A153" s="40">
        <v>246</v>
      </c>
      <c r="B153" s="41" t="s">
        <v>1</v>
      </c>
      <c r="C153" s="45">
        <v>0</v>
      </c>
      <c r="D153" s="45">
        <v>0</v>
      </c>
      <c r="E153" s="45">
        <v>0</v>
      </c>
      <c r="F153" s="69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s="15" customFormat="1" ht="15.75">
      <c r="A154" s="40">
        <v>247</v>
      </c>
      <c r="B154" s="41" t="s">
        <v>7</v>
      </c>
      <c r="C154" s="45">
        <v>0</v>
      </c>
      <c r="D154" s="45">
        <v>0</v>
      </c>
      <c r="E154" s="45">
        <v>0</v>
      </c>
      <c r="F154" s="69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s="15" customFormat="1" ht="15" customHeight="1">
      <c r="A155" s="40">
        <v>248</v>
      </c>
      <c r="B155" s="41" t="s">
        <v>5</v>
      </c>
      <c r="C155" s="45">
        <v>0</v>
      </c>
      <c r="D155" s="45">
        <v>0</v>
      </c>
      <c r="E155" s="45">
        <v>0</v>
      </c>
      <c r="F155" s="69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s="15" customFormat="1" ht="15.75">
      <c r="A156" s="40">
        <v>249</v>
      </c>
      <c r="B156" s="41" t="s">
        <v>3</v>
      </c>
      <c r="C156" s="43">
        <v>3200</v>
      </c>
      <c r="D156" s="43">
        <v>0</v>
      </c>
      <c r="E156" s="43">
        <v>0</v>
      </c>
      <c r="F156" s="70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s="14" customFormat="1" ht="64.5" customHeight="1">
      <c r="A157" s="40">
        <v>250</v>
      </c>
      <c r="B157" s="41" t="s">
        <v>59</v>
      </c>
      <c r="C157" s="42">
        <f t="shared" ref="C157" si="42">SUM(C158:C162)-C160</f>
        <v>14339.2</v>
      </c>
      <c r="D157" s="42">
        <v>10058.549999999999</v>
      </c>
      <c r="E157" s="42">
        <v>70.147218812765004</v>
      </c>
      <c r="F157" s="68" t="s">
        <v>169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s="15" customFormat="1" ht="15.75">
      <c r="A158" s="40">
        <v>251</v>
      </c>
      <c r="B158" s="41" t="s">
        <v>0</v>
      </c>
      <c r="C158" s="45">
        <v>0</v>
      </c>
      <c r="D158" s="45">
        <v>0</v>
      </c>
      <c r="E158" s="45">
        <v>0</v>
      </c>
      <c r="F158" s="69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s="15" customFormat="1" ht="17.25" customHeight="1">
      <c r="A159" s="40">
        <v>252</v>
      </c>
      <c r="B159" s="41" t="s">
        <v>1</v>
      </c>
      <c r="C159" s="43">
        <v>0</v>
      </c>
      <c r="D159" s="45">
        <v>0</v>
      </c>
      <c r="E159" s="45">
        <v>0</v>
      </c>
      <c r="F159" s="69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s="15" customFormat="1" ht="17.25" customHeight="1">
      <c r="A160" s="40">
        <v>253</v>
      </c>
      <c r="B160" s="41" t="s">
        <v>7</v>
      </c>
      <c r="C160" s="43">
        <v>0</v>
      </c>
      <c r="D160" s="45">
        <v>0</v>
      </c>
      <c r="E160" s="45">
        <v>0</v>
      </c>
      <c r="F160" s="69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s="15" customFormat="1" ht="15.75" customHeight="1">
      <c r="A161" s="40">
        <v>254</v>
      </c>
      <c r="B161" s="41" t="s">
        <v>5</v>
      </c>
      <c r="C161" s="43">
        <v>14339.2</v>
      </c>
      <c r="D161" s="45">
        <v>10058.549999999999</v>
      </c>
      <c r="E161" s="45">
        <v>70.147218812765004</v>
      </c>
      <c r="F161" s="69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s="15" customFormat="1" ht="15.75">
      <c r="A162" s="40">
        <v>255</v>
      </c>
      <c r="B162" s="41" t="s">
        <v>3</v>
      </c>
      <c r="C162" s="43">
        <v>0</v>
      </c>
      <c r="D162" s="43">
        <v>0</v>
      </c>
      <c r="E162" s="43">
        <v>0</v>
      </c>
      <c r="F162" s="70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s="14" customFormat="1" ht="84" customHeight="1">
      <c r="A163" s="40">
        <v>262</v>
      </c>
      <c r="B163" s="41" t="s">
        <v>60</v>
      </c>
      <c r="C163" s="42">
        <f t="shared" ref="C163" si="43">SUM(C164:C168)-C166</f>
        <v>19800</v>
      </c>
      <c r="D163" s="42">
        <v>6691.12</v>
      </c>
      <c r="E163" s="42">
        <v>33.793535353535354</v>
      </c>
      <c r="F163" s="68" t="s">
        <v>138</v>
      </c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s="15" customFormat="1" ht="15.75">
      <c r="A164" s="40">
        <v>263</v>
      </c>
      <c r="B164" s="41" t="s">
        <v>0</v>
      </c>
      <c r="C164" s="45">
        <v>0</v>
      </c>
      <c r="D164" s="45">
        <v>0</v>
      </c>
      <c r="E164" s="45">
        <v>0</v>
      </c>
      <c r="F164" s="69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s="15" customFormat="1" ht="15.75" customHeight="1">
      <c r="A165" s="40">
        <v>264</v>
      </c>
      <c r="B165" s="41" t="s">
        <v>77</v>
      </c>
      <c r="C165" s="43">
        <v>18000</v>
      </c>
      <c r="D165" s="45">
        <v>0</v>
      </c>
      <c r="E165" s="45">
        <v>0</v>
      </c>
      <c r="F165" s="69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s="15" customFormat="1" ht="15.75">
      <c r="A166" s="40">
        <v>265</v>
      </c>
      <c r="B166" s="41" t="s">
        <v>7</v>
      </c>
      <c r="C166" s="43">
        <v>18000</v>
      </c>
      <c r="D166" s="45">
        <v>0</v>
      </c>
      <c r="E166" s="45">
        <v>0</v>
      </c>
      <c r="F166" s="69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s="15" customFormat="1" ht="15.75">
      <c r="A167" s="40">
        <v>266</v>
      </c>
      <c r="B167" s="41" t="s">
        <v>5</v>
      </c>
      <c r="C167" s="43">
        <v>1800</v>
      </c>
      <c r="D167" s="45">
        <v>6691.1</v>
      </c>
      <c r="E167" s="45">
        <v>371.72777777777782</v>
      </c>
      <c r="F167" s="69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s="15" customFormat="1" ht="15.75">
      <c r="A168" s="40">
        <v>267</v>
      </c>
      <c r="B168" s="41" t="s">
        <v>3</v>
      </c>
      <c r="C168" s="43">
        <v>0</v>
      </c>
      <c r="D168" s="43">
        <v>0</v>
      </c>
      <c r="E168" s="43">
        <v>0</v>
      </c>
      <c r="F168" s="70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s="14" customFormat="1" ht="90.75" customHeight="1">
      <c r="A169" s="40">
        <v>298</v>
      </c>
      <c r="B169" s="41" t="s">
        <v>61</v>
      </c>
      <c r="C169" s="42">
        <f t="shared" ref="C169" si="44">SUM(C170:C174)-C172</f>
        <v>428014.6</v>
      </c>
      <c r="D169" s="42">
        <v>49718.9</v>
      </c>
      <c r="E169" s="42">
        <v>11.61616916806109</v>
      </c>
      <c r="F169" s="68" t="s">
        <v>139</v>
      </c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s="15" customFormat="1" ht="15.75">
      <c r="A170" s="40">
        <v>299</v>
      </c>
      <c r="B170" s="41" t="s">
        <v>0</v>
      </c>
      <c r="C170" s="43">
        <v>0</v>
      </c>
      <c r="D170" s="43">
        <v>0</v>
      </c>
      <c r="E170" s="43">
        <v>0</v>
      </c>
      <c r="F170" s="69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s="15" customFormat="1" ht="15.75">
      <c r="A171" s="40">
        <v>300</v>
      </c>
      <c r="B171" s="41" t="s">
        <v>32</v>
      </c>
      <c r="C171" s="43">
        <v>385213.1</v>
      </c>
      <c r="D171" s="43">
        <v>0</v>
      </c>
      <c r="E171" s="43">
        <v>0</v>
      </c>
      <c r="F171" s="69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s="15" customFormat="1" ht="15.75">
      <c r="A172" s="40">
        <v>301</v>
      </c>
      <c r="B172" s="41" t="s">
        <v>7</v>
      </c>
      <c r="C172" s="43">
        <v>385213.1</v>
      </c>
      <c r="D172" s="43">
        <v>0</v>
      </c>
      <c r="E172" s="43">
        <v>0</v>
      </c>
      <c r="F172" s="69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s="15" customFormat="1" ht="15.75">
      <c r="A173" s="40">
        <v>302</v>
      </c>
      <c r="B173" s="41" t="s">
        <v>5</v>
      </c>
      <c r="C173" s="43">
        <v>42801.5</v>
      </c>
      <c r="D173" s="43">
        <v>49718.9</v>
      </c>
      <c r="E173" s="43">
        <v>116.16158312208684</v>
      </c>
      <c r="F173" s="69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s="15" customFormat="1" ht="15.75">
      <c r="A174" s="40">
        <v>303</v>
      </c>
      <c r="B174" s="41" t="s">
        <v>3</v>
      </c>
      <c r="C174" s="43">
        <v>0</v>
      </c>
      <c r="D174" s="43">
        <v>0</v>
      </c>
      <c r="E174" s="43">
        <v>0</v>
      </c>
      <c r="F174" s="70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s="15" customFormat="1" ht="78.75">
      <c r="A175" s="40">
        <v>310</v>
      </c>
      <c r="B175" s="41" t="s">
        <v>124</v>
      </c>
      <c r="C175" s="45">
        <f t="shared" ref="C175" si="45">SUM(C176:C180)-C178</f>
        <v>184061</v>
      </c>
      <c r="D175" s="43">
        <v>0</v>
      </c>
      <c r="E175" s="43">
        <v>0</v>
      </c>
      <c r="F175" s="51" t="s">
        <v>168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s="15" customFormat="1" ht="15.75">
      <c r="A176" s="40">
        <v>311</v>
      </c>
      <c r="B176" s="41" t="s">
        <v>0</v>
      </c>
      <c r="C176" s="45">
        <v>0</v>
      </c>
      <c r="D176" s="43">
        <v>0</v>
      </c>
      <c r="E176" s="43">
        <v>0</v>
      </c>
      <c r="F176" s="51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s="15" customFormat="1" ht="15.75">
      <c r="A177" s="40">
        <v>312</v>
      </c>
      <c r="B177" s="41" t="s">
        <v>1</v>
      </c>
      <c r="C177" s="43">
        <v>0</v>
      </c>
      <c r="D177" s="43">
        <v>0</v>
      </c>
      <c r="E177" s="43">
        <v>0</v>
      </c>
      <c r="F177" s="51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s="15" customFormat="1" ht="15.75">
      <c r="A178" s="40">
        <v>313</v>
      </c>
      <c r="B178" s="41" t="s">
        <v>7</v>
      </c>
      <c r="C178" s="43">
        <v>0</v>
      </c>
      <c r="D178" s="43">
        <v>0</v>
      </c>
      <c r="E178" s="43">
        <v>0</v>
      </c>
      <c r="F178" s="51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s="15" customFormat="1" ht="15.75">
      <c r="A179" s="40">
        <v>314</v>
      </c>
      <c r="B179" s="41" t="s">
        <v>5</v>
      </c>
      <c r="C179" s="43">
        <v>0</v>
      </c>
      <c r="D179" s="43">
        <v>0</v>
      </c>
      <c r="E179" s="43">
        <v>0</v>
      </c>
      <c r="F179" s="51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s="15" customFormat="1" ht="15.75">
      <c r="A180" s="40">
        <v>315</v>
      </c>
      <c r="B180" s="41" t="s">
        <v>3</v>
      </c>
      <c r="C180" s="45">
        <v>184061</v>
      </c>
      <c r="D180" s="43">
        <v>0</v>
      </c>
      <c r="E180" s="43">
        <v>0</v>
      </c>
      <c r="F180" s="51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s="15" customFormat="1" ht="132.75" customHeight="1">
      <c r="A181" s="40">
        <v>322</v>
      </c>
      <c r="B181" s="41" t="s">
        <v>62</v>
      </c>
      <c r="C181" s="42">
        <f t="shared" ref="C181" si="46">SUM(C182:C186)-C184</f>
        <v>101658.5</v>
      </c>
      <c r="D181" s="42">
        <v>5775.83</v>
      </c>
      <c r="E181" s="42">
        <v>5.6815984176046603</v>
      </c>
      <c r="F181" s="68" t="s">
        <v>140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s="14" customFormat="1" ht="15.75">
      <c r="A182" s="40">
        <v>323</v>
      </c>
      <c r="B182" s="41" t="s">
        <v>0</v>
      </c>
      <c r="C182" s="45">
        <v>0</v>
      </c>
      <c r="D182" s="45">
        <v>0</v>
      </c>
      <c r="E182" s="45">
        <v>0</v>
      </c>
      <c r="F182" s="69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s="15" customFormat="1" ht="15.75">
      <c r="A183" s="40">
        <v>324</v>
      </c>
      <c r="B183" s="41" t="s">
        <v>1</v>
      </c>
      <c r="C183" s="45">
        <v>0</v>
      </c>
      <c r="D183" s="45">
        <v>0</v>
      </c>
      <c r="E183" s="45">
        <v>0</v>
      </c>
      <c r="F183" s="69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s="15" customFormat="1" ht="15.75">
      <c r="A184" s="40">
        <v>325</v>
      </c>
      <c r="B184" s="41" t="s">
        <v>7</v>
      </c>
      <c r="C184" s="43">
        <v>0</v>
      </c>
      <c r="D184" s="43">
        <v>0</v>
      </c>
      <c r="E184" s="43">
        <v>0</v>
      </c>
      <c r="F184" s="69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s="15" customFormat="1" ht="15.75">
      <c r="A185" s="40">
        <v>326</v>
      </c>
      <c r="B185" s="41" t="s">
        <v>5</v>
      </c>
      <c r="C185" s="43">
        <v>101658.5</v>
      </c>
      <c r="D185" s="43">
        <v>5775.8</v>
      </c>
      <c r="E185" s="43">
        <v>5.6815689070490301</v>
      </c>
      <c r="F185" s="69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s="15" customFormat="1" ht="15.75">
      <c r="A186" s="40">
        <v>327</v>
      </c>
      <c r="B186" s="41" t="s">
        <v>3</v>
      </c>
      <c r="C186" s="45">
        <v>0</v>
      </c>
      <c r="D186" s="45">
        <v>0</v>
      </c>
      <c r="E186" s="45"/>
      <c r="F186" s="70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s="15" customFormat="1" ht="64.5" customHeight="1">
      <c r="A187" s="40">
        <v>328</v>
      </c>
      <c r="B187" s="41" t="s">
        <v>68</v>
      </c>
      <c r="C187" s="42">
        <f t="shared" ref="C187" si="47">SUM(C188:C192)-C190</f>
        <v>200</v>
      </c>
      <c r="D187" s="42">
        <v>400</v>
      </c>
      <c r="E187" s="45">
        <f t="shared" ref="E187:E192" si="48">IF(C187=0,0,D187/C187*100)</f>
        <v>200</v>
      </c>
      <c r="F187" s="68" t="s">
        <v>164</v>
      </c>
      <c r="G187" s="13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s="14" customFormat="1" ht="15.75">
      <c r="A188" s="40">
        <v>329</v>
      </c>
      <c r="B188" s="41" t="s">
        <v>0</v>
      </c>
      <c r="C188" s="45">
        <v>0</v>
      </c>
      <c r="D188" s="45">
        <v>0</v>
      </c>
      <c r="E188" s="45">
        <f t="shared" si="48"/>
        <v>0</v>
      </c>
      <c r="F188" s="69"/>
      <c r="G188" s="13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s="15" customFormat="1" ht="15.75">
      <c r="A189" s="40">
        <v>330</v>
      </c>
      <c r="B189" s="41" t="s">
        <v>1</v>
      </c>
      <c r="C189" s="45">
        <v>0</v>
      </c>
      <c r="D189" s="45">
        <v>200</v>
      </c>
      <c r="E189" s="45">
        <v>100</v>
      </c>
      <c r="F189" s="69"/>
      <c r="G189" s="13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s="15" customFormat="1" ht="15.75">
      <c r="A190" s="40">
        <v>331</v>
      </c>
      <c r="B190" s="41" t="s">
        <v>7</v>
      </c>
      <c r="C190" s="43">
        <v>0</v>
      </c>
      <c r="D190" s="43">
        <v>0</v>
      </c>
      <c r="E190" s="45">
        <f t="shared" si="48"/>
        <v>0</v>
      </c>
      <c r="F190" s="69"/>
      <c r="G190" s="13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s="15" customFormat="1" ht="15.75">
      <c r="A191" s="40">
        <v>332</v>
      </c>
      <c r="B191" s="41" t="s">
        <v>5</v>
      </c>
      <c r="C191" s="45">
        <v>200</v>
      </c>
      <c r="D191" s="45">
        <v>200</v>
      </c>
      <c r="E191" s="45">
        <f t="shared" si="48"/>
        <v>100</v>
      </c>
      <c r="F191" s="69"/>
      <c r="G191" s="13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s="15" customFormat="1" ht="15.75">
      <c r="A192" s="40">
        <v>333</v>
      </c>
      <c r="B192" s="41" t="s">
        <v>3</v>
      </c>
      <c r="C192" s="45">
        <v>0</v>
      </c>
      <c r="D192" s="45">
        <v>0</v>
      </c>
      <c r="E192" s="45">
        <f t="shared" si="48"/>
        <v>0</v>
      </c>
      <c r="F192" s="70"/>
      <c r="G192" s="13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s="15" customFormat="1" ht="16.5" customHeight="1">
      <c r="A193" s="40">
        <v>334</v>
      </c>
      <c r="B193" s="91" t="s">
        <v>16</v>
      </c>
      <c r="C193" s="92"/>
      <c r="D193" s="92"/>
      <c r="E193" s="92"/>
      <c r="F193" s="9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s="14" customFormat="1" ht="35.25" customHeight="1">
      <c r="A194" s="40">
        <v>335</v>
      </c>
      <c r="B194" s="41" t="s">
        <v>17</v>
      </c>
      <c r="C194" s="45">
        <f t="shared" ref="C194" si="49">SUM(C195:C199)-C197</f>
        <v>0</v>
      </c>
      <c r="D194" s="45">
        <f t="shared" ref="D194" si="50">SUM(D195:D199)-D197</f>
        <v>12629.9</v>
      </c>
      <c r="E194" s="45">
        <v>100</v>
      </c>
      <c r="F194" s="74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s="15" customFormat="1" ht="14.25" customHeight="1">
      <c r="A195" s="40">
        <v>336</v>
      </c>
      <c r="B195" s="41" t="s">
        <v>0</v>
      </c>
      <c r="C195" s="45">
        <f t="shared" ref="C195:D199" si="51">C201</f>
        <v>0</v>
      </c>
      <c r="D195" s="45">
        <f t="shared" si="51"/>
        <v>0</v>
      </c>
      <c r="E195" s="45">
        <f t="shared" ref="E195:E199" si="52">IF(C195=0,0,D195/C195*100)</f>
        <v>0</v>
      </c>
      <c r="F195" s="75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s="15" customFormat="1" ht="15.75" customHeight="1">
      <c r="A196" s="40">
        <v>337</v>
      </c>
      <c r="B196" s="41" t="s">
        <v>1</v>
      </c>
      <c r="C196" s="45">
        <f t="shared" si="51"/>
        <v>0</v>
      </c>
      <c r="D196" s="45">
        <f t="shared" si="51"/>
        <v>12629.9</v>
      </c>
      <c r="E196" s="45">
        <v>100</v>
      </c>
      <c r="F196" s="75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s="15" customFormat="1" ht="15.75" customHeight="1">
      <c r="A197" s="40">
        <v>338</v>
      </c>
      <c r="B197" s="41" t="s">
        <v>7</v>
      </c>
      <c r="C197" s="45">
        <f t="shared" si="51"/>
        <v>0</v>
      </c>
      <c r="D197" s="45">
        <f t="shared" si="51"/>
        <v>0</v>
      </c>
      <c r="E197" s="45">
        <f t="shared" si="52"/>
        <v>0</v>
      </c>
      <c r="F197" s="75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s="15" customFormat="1" ht="15" customHeight="1">
      <c r="A198" s="40">
        <v>339</v>
      </c>
      <c r="B198" s="41" t="s">
        <v>5</v>
      </c>
      <c r="C198" s="45">
        <f t="shared" si="51"/>
        <v>0</v>
      </c>
      <c r="D198" s="45">
        <f t="shared" si="51"/>
        <v>0</v>
      </c>
      <c r="E198" s="45">
        <f t="shared" si="52"/>
        <v>0</v>
      </c>
      <c r="F198" s="75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s="15" customFormat="1" ht="15.75" customHeight="1">
      <c r="A199" s="40">
        <v>340</v>
      </c>
      <c r="B199" s="41" t="s">
        <v>3</v>
      </c>
      <c r="C199" s="45">
        <f t="shared" si="51"/>
        <v>0</v>
      </c>
      <c r="D199" s="45">
        <f t="shared" si="51"/>
        <v>0</v>
      </c>
      <c r="E199" s="45">
        <f t="shared" si="52"/>
        <v>0</v>
      </c>
      <c r="F199" s="76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s="15" customFormat="1" ht="60.75" customHeight="1">
      <c r="A200" s="40">
        <v>347</v>
      </c>
      <c r="B200" s="41" t="s">
        <v>71</v>
      </c>
      <c r="C200" s="42">
        <f t="shared" ref="C200:D200" si="53">SUM(C201:C205)-C203</f>
        <v>0</v>
      </c>
      <c r="D200" s="42">
        <f t="shared" si="53"/>
        <v>12629.9</v>
      </c>
      <c r="E200" s="45">
        <v>100</v>
      </c>
      <c r="F200" s="71" t="s">
        <v>155</v>
      </c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s="15" customFormat="1" ht="15.75">
      <c r="A201" s="40">
        <v>348</v>
      </c>
      <c r="B201" s="41" t="s">
        <v>0</v>
      </c>
      <c r="C201" s="45">
        <v>0</v>
      </c>
      <c r="D201" s="45">
        <v>0</v>
      </c>
      <c r="E201" s="45">
        <f t="shared" ref="E201:E205" si="54">IF(C201=0,0,D201/C201*100)</f>
        <v>0</v>
      </c>
      <c r="F201" s="69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s="15" customFormat="1" ht="15.75">
      <c r="A202" s="40">
        <v>349</v>
      </c>
      <c r="B202" s="41" t="s">
        <v>1</v>
      </c>
      <c r="C202" s="43">
        <v>0</v>
      </c>
      <c r="D202" s="43">
        <v>12629.9</v>
      </c>
      <c r="E202" s="45">
        <v>100</v>
      </c>
      <c r="F202" s="69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s="15" customFormat="1" ht="15.75">
      <c r="A203" s="40">
        <v>350</v>
      </c>
      <c r="B203" s="41" t="s">
        <v>7</v>
      </c>
      <c r="C203" s="38">
        <v>0</v>
      </c>
      <c r="D203" s="38">
        <v>0</v>
      </c>
      <c r="E203" s="45">
        <f t="shared" si="54"/>
        <v>0</v>
      </c>
      <c r="F203" s="69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s="15" customFormat="1" ht="15.75">
      <c r="A204" s="40">
        <v>351</v>
      </c>
      <c r="B204" s="41" t="s">
        <v>5</v>
      </c>
      <c r="C204" s="38">
        <v>0</v>
      </c>
      <c r="D204" s="38">
        <v>0</v>
      </c>
      <c r="E204" s="45">
        <f t="shared" si="54"/>
        <v>0</v>
      </c>
      <c r="F204" s="69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s="15" customFormat="1" ht="15.75">
      <c r="A205" s="40">
        <v>352</v>
      </c>
      <c r="B205" s="41" t="s">
        <v>3</v>
      </c>
      <c r="C205" s="38">
        <v>0</v>
      </c>
      <c r="D205" s="38">
        <v>0</v>
      </c>
      <c r="E205" s="45">
        <f t="shared" si="54"/>
        <v>0</v>
      </c>
      <c r="F205" s="70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s="15" customFormat="1" ht="15.75" customHeight="1">
      <c r="A206" s="40">
        <v>365</v>
      </c>
      <c r="B206" s="81" t="s">
        <v>18</v>
      </c>
      <c r="C206" s="81"/>
      <c r="D206" s="81"/>
      <c r="E206" s="81"/>
      <c r="F206" s="81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s="14" customFormat="1" ht="31.5">
      <c r="A207" s="40">
        <v>366</v>
      </c>
      <c r="B207" s="41" t="s">
        <v>19</v>
      </c>
      <c r="C207" s="42">
        <f t="shared" ref="C207:D207" si="55">SUM(C208:C212)-C210</f>
        <v>30000</v>
      </c>
      <c r="D207" s="42">
        <f t="shared" si="55"/>
        <v>0</v>
      </c>
      <c r="E207" s="45">
        <f t="shared" ref="E207:E212" si="56">IF(C207=0,0,D207/C207*100)</f>
        <v>0</v>
      </c>
      <c r="F207" s="74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s="14" customFormat="1" ht="15.75">
      <c r="A208" s="40">
        <v>367</v>
      </c>
      <c r="B208" s="41" t="s">
        <v>0</v>
      </c>
      <c r="C208" s="45">
        <f t="shared" ref="C208:D212" si="57">C214+C220</f>
        <v>0</v>
      </c>
      <c r="D208" s="45">
        <f t="shared" si="57"/>
        <v>0</v>
      </c>
      <c r="E208" s="45">
        <f t="shared" si="56"/>
        <v>0</v>
      </c>
      <c r="F208" s="75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s="15" customFormat="1" ht="15.75">
      <c r="A209" s="40">
        <v>368</v>
      </c>
      <c r="B209" s="41" t="s">
        <v>1</v>
      </c>
      <c r="C209" s="45">
        <f t="shared" si="57"/>
        <v>0</v>
      </c>
      <c r="D209" s="45">
        <f t="shared" si="57"/>
        <v>0</v>
      </c>
      <c r="E209" s="45">
        <f t="shared" si="56"/>
        <v>0</v>
      </c>
      <c r="F209" s="75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s="15" customFormat="1" ht="15.75">
      <c r="A210" s="40">
        <v>369</v>
      </c>
      <c r="B210" s="41" t="s">
        <v>7</v>
      </c>
      <c r="C210" s="45">
        <f t="shared" si="57"/>
        <v>0</v>
      </c>
      <c r="D210" s="45">
        <f t="shared" si="57"/>
        <v>0</v>
      </c>
      <c r="E210" s="45">
        <f t="shared" si="56"/>
        <v>0</v>
      </c>
      <c r="F210" s="75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s="15" customFormat="1" ht="15.75">
      <c r="A211" s="40">
        <v>370</v>
      </c>
      <c r="B211" s="41" t="s">
        <v>5</v>
      </c>
      <c r="C211" s="45">
        <f t="shared" si="57"/>
        <v>30000</v>
      </c>
      <c r="D211" s="45">
        <f t="shared" si="57"/>
        <v>0</v>
      </c>
      <c r="E211" s="45">
        <f t="shared" si="56"/>
        <v>0</v>
      </c>
      <c r="F211" s="75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s="15" customFormat="1" ht="15.75">
      <c r="A212" s="40">
        <v>371</v>
      </c>
      <c r="B212" s="41" t="s">
        <v>3</v>
      </c>
      <c r="C212" s="45">
        <f t="shared" si="57"/>
        <v>0</v>
      </c>
      <c r="D212" s="45">
        <f t="shared" si="57"/>
        <v>0</v>
      </c>
      <c r="E212" s="45">
        <f t="shared" si="56"/>
        <v>0</v>
      </c>
      <c r="F212" s="76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s="15" customFormat="1" ht="45.75" customHeight="1">
      <c r="A213" s="40">
        <v>372</v>
      </c>
      <c r="B213" s="41" t="s">
        <v>82</v>
      </c>
      <c r="C213" s="42">
        <f t="shared" ref="C213" si="58">SUM(C214:C218)-C216</f>
        <v>10000</v>
      </c>
      <c r="D213" s="42">
        <v>0</v>
      </c>
      <c r="E213" s="45">
        <f t="shared" ref="E213:E218" si="59">IF(C213=0,0,D213/C213*100)</f>
        <v>0</v>
      </c>
      <c r="F213" s="68" t="s">
        <v>127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s="14" customFormat="1" ht="15" customHeight="1">
      <c r="A214" s="40">
        <v>373</v>
      </c>
      <c r="B214" s="41" t="s">
        <v>0</v>
      </c>
      <c r="C214" s="45">
        <v>0</v>
      </c>
      <c r="D214" s="45">
        <v>0</v>
      </c>
      <c r="E214" s="45">
        <f t="shared" si="59"/>
        <v>0</v>
      </c>
      <c r="F214" s="69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s="15" customFormat="1" ht="15.75">
      <c r="A215" s="40">
        <v>374</v>
      </c>
      <c r="B215" s="41" t="s">
        <v>1</v>
      </c>
      <c r="C215" s="43">
        <v>0</v>
      </c>
      <c r="D215" s="43">
        <v>0</v>
      </c>
      <c r="E215" s="45">
        <f t="shared" si="59"/>
        <v>0</v>
      </c>
      <c r="F215" s="69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s="15" customFormat="1" ht="15.75">
      <c r="A216" s="40">
        <v>375</v>
      </c>
      <c r="B216" s="41" t="s">
        <v>7</v>
      </c>
      <c r="C216" s="43">
        <v>0</v>
      </c>
      <c r="D216" s="43">
        <v>0</v>
      </c>
      <c r="E216" s="45">
        <f t="shared" si="59"/>
        <v>0</v>
      </c>
      <c r="F216" s="69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s="15" customFormat="1" ht="15.75">
      <c r="A217" s="40">
        <v>376</v>
      </c>
      <c r="B217" s="41" t="s">
        <v>5</v>
      </c>
      <c r="C217" s="43">
        <v>10000</v>
      </c>
      <c r="D217" s="43">
        <v>0</v>
      </c>
      <c r="E217" s="45">
        <f t="shared" si="59"/>
        <v>0</v>
      </c>
      <c r="F217" s="69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s="15" customFormat="1" ht="15.75">
      <c r="A218" s="40">
        <v>377</v>
      </c>
      <c r="B218" s="41" t="s">
        <v>3</v>
      </c>
      <c r="C218" s="43">
        <v>0</v>
      </c>
      <c r="D218" s="43">
        <v>0</v>
      </c>
      <c r="E218" s="45">
        <f t="shared" si="59"/>
        <v>0</v>
      </c>
      <c r="F218" s="70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s="15" customFormat="1" ht="45" customHeight="1">
      <c r="A219" s="40">
        <v>378</v>
      </c>
      <c r="B219" s="41" t="s">
        <v>83</v>
      </c>
      <c r="C219" s="42">
        <f t="shared" ref="C219" si="60">SUM(C220:C224)-C222</f>
        <v>20000</v>
      </c>
      <c r="D219" s="42">
        <f t="shared" ref="D219:E219" si="61">SUM(D220:D224)-D222</f>
        <v>0</v>
      </c>
      <c r="E219" s="42">
        <f t="shared" si="61"/>
        <v>0</v>
      </c>
      <c r="F219" s="68" t="s">
        <v>128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s="14" customFormat="1" ht="15.75" customHeight="1">
      <c r="A220" s="40">
        <v>379</v>
      </c>
      <c r="B220" s="41" t="s">
        <v>0</v>
      </c>
      <c r="C220" s="45">
        <v>0</v>
      </c>
      <c r="D220" s="45">
        <v>0</v>
      </c>
      <c r="E220" s="45">
        <v>0</v>
      </c>
      <c r="F220" s="69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s="15" customFormat="1" ht="15.75">
      <c r="A221" s="40">
        <v>380</v>
      </c>
      <c r="B221" s="41" t="s">
        <v>1</v>
      </c>
      <c r="C221" s="45">
        <v>0</v>
      </c>
      <c r="D221" s="45">
        <v>0</v>
      </c>
      <c r="E221" s="45">
        <v>0</v>
      </c>
      <c r="F221" s="69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s="15" customFormat="1" ht="15.75">
      <c r="A222" s="40">
        <v>381</v>
      </c>
      <c r="B222" s="41" t="s">
        <v>7</v>
      </c>
      <c r="C222" s="43">
        <f t="shared" ref="C222:D222" si="62">C221</f>
        <v>0</v>
      </c>
      <c r="D222" s="43">
        <f t="shared" si="62"/>
        <v>0</v>
      </c>
      <c r="E222" s="43">
        <f t="shared" ref="E222" si="63">E221</f>
        <v>0</v>
      </c>
      <c r="F222" s="69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s="15" customFormat="1" ht="15.75">
      <c r="A223" s="40">
        <v>382</v>
      </c>
      <c r="B223" s="41" t="s">
        <v>5</v>
      </c>
      <c r="C223" s="45">
        <v>20000</v>
      </c>
      <c r="D223" s="45">
        <v>0</v>
      </c>
      <c r="E223" s="45">
        <v>0</v>
      </c>
      <c r="F223" s="69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s="15" customFormat="1" ht="15.75">
      <c r="A224" s="40">
        <v>383</v>
      </c>
      <c r="B224" s="41" t="s">
        <v>3</v>
      </c>
      <c r="C224" s="43">
        <v>0</v>
      </c>
      <c r="D224" s="43">
        <v>0</v>
      </c>
      <c r="E224" s="43">
        <v>0</v>
      </c>
      <c r="F224" s="70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s="15" customFormat="1" ht="16.5" customHeight="1">
      <c r="A225" s="40">
        <v>396</v>
      </c>
      <c r="B225" s="81" t="s">
        <v>20</v>
      </c>
      <c r="C225" s="81"/>
      <c r="D225" s="81"/>
      <c r="E225" s="81"/>
      <c r="F225" s="81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s="14" customFormat="1" ht="45" customHeight="1">
      <c r="A226" s="40">
        <v>397</v>
      </c>
      <c r="B226" s="41" t="s">
        <v>21</v>
      </c>
      <c r="C226" s="45">
        <f t="shared" ref="C226:D226" si="64">SUM(C227:C231)-C229</f>
        <v>146560.4</v>
      </c>
      <c r="D226" s="45">
        <f t="shared" si="64"/>
        <v>9684.75</v>
      </c>
      <c r="E226" s="45">
        <f t="shared" ref="E226:E231" si="65">IF(C226=0,0,D226/C226*100)</f>
        <v>6.6080264518928722</v>
      </c>
      <c r="F226" s="7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s="15" customFormat="1" ht="15.75">
      <c r="A227" s="40">
        <v>398</v>
      </c>
      <c r="B227" s="41" t="s">
        <v>8</v>
      </c>
      <c r="C227" s="45">
        <f t="shared" ref="C227:D231" si="66">C233+C239+C245+C251+C257+C263+C269+C275+C281+C287+C293+C299+C305</f>
        <v>0</v>
      </c>
      <c r="D227" s="45">
        <f t="shared" si="66"/>
        <v>0</v>
      </c>
      <c r="E227" s="45">
        <f t="shared" si="65"/>
        <v>0</v>
      </c>
      <c r="F227" s="75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s="15" customFormat="1" ht="15.75">
      <c r="A228" s="40">
        <v>399</v>
      </c>
      <c r="B228" s="41" t="s">
        <v>76</v>
      </c>
      <c r="C228" s="45">
        <f t="shared" si="66"/>
        <v>34794.6</v>
      </c>
      <c r="D228" s="45">
        <f t="shared" si="66"/>
        <v>2000</v>
      </c>
      <c r="E228" s="45">
        <f t="shared" si="65"/>
        <v>5.7480183706667134</v>
      </c>
      <c r="F228" s="75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s="15" customFormat="1" ht="15.75">
      <c r="A229" s="40">
        <v>400</v>
      </c>
      <c r="B229" s="41" t="s">
        <v>4</v>
      </c>
      <c r="C229" s="45">
        <f t="shared" si="66"/>
        <v>34794.6</v>
      </c>
      <c r="D229" s="45">
        <f t="shared" si="66"/>
        <v>2000</v>
      </c>
      <c r="E229" s="45">
        <f t="shared" si="65"/>
        <v>5.7480183706667134</v>
      </c>
      <c r="F229" s="75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s="15" customFormat="1" ht="15.75">
      <c r="A230" s="40">
        <v>401</v>
      </c>
      <c r="B230" s="41" t="s">
        <v>6</v>
      </c>
      <c r="C230" s="45">
        <f t="shared" si="66"/>
        <v>81142.100000000006</v>
      </c>
      <c r="D230" s="45">
        <f t="shared" si="66"/>
        <v>7424</v>
      </c>
      <c r="E230" s="45">
        <f t="shared" si="65"/>
        <v>9.149381147394509</v>
      </c>
      <c r="F230" s="75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s="15" customFormat="1" ht="15.75">
      <c r="A231" s="40">
        <v>402</v>
      </c>
      <c r="B231" s="41" t="s">
        <v>3</v>
      </c>
      <c r="C231" s="45">
        <f t="shared" si="66"/>
        <v>30623.7</v>
      </c>
      <c r="D231" s="45">
        <f t="shared" si="66"/>
        <v>260.75</v>
      </c>
      <c r="E231" s="45">
        <f t="shared" si="65"/>
        <v>0.8514647152368916</v>
      </c>
      <c r="F231" s="76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s="14" customFormat="1" ht="63" customHeight="1">
      <c r="A232" s="40">
        <v>445</v>
      </c>
      <c r="B232" s="41" t="s">
        <v>84</v>
      </c>
      <c r="C232" s="42">
        <f t="shared" ref="C232:D232" si="67">SUM(C233:C237)-C235</f>
        <v>1500</v>
      </c>
      <c r="D232" s="45">
        <f t="shared" si="67"/>
        <v>0</v>
      </c>
      <c r="E232" s="45">
        <f t="shared" ref="E232:E237" si="68">IF(C232=0,0,D232/C232*100)</f>
        <v>0</v>
      </c>
      <c r="F232" s="68" t="s">
        <v>131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s="15" customFormat="1" ht="15.75">
      <c r="A233" s="40">
        <v>446</v>
      </c>
      <c r="B233" s="41" t="s">
        <v>8</v>
      </c>
      <c r="C233" s="42">
        <v>0</v>
      </c>
      <c r="D233" s="45">
        <v>0</v>
      </c>
      <c r="E233" s="45">
        <f t="shared" si="68"/>
        <v>0</v>
      </c>
      <c r="F233" s="69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s="15" customFormat="1" ht="15.75">
      <c r="A234" s="40">
        <v>447</v>
      </c>
      <c r="B234" s="41" t="s">
        <v>1</v>
      </c>
      <c r="C234" s="42">
        <v>0</v>
      </c>
      <c r="D234" s="43">
        <v>0</v>
      </c>
      <c r="E234" s="45">
        <f t="shared" si="68"/>
        <v>0</v>
      </c>
      <c r="F234" s="69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s="15" customFormat="1" ht="15.75">
      <c r="A235" s="40">
        <v>448</v>
      </c>
      <c r="B235" s="41" t="s">
        <v>7</v>
      </c>
      <c r="C235" s="42">
        <v>0</v>
      </c>
      <c r="D235" s="43">
        <v>0</v>
      </c>
      <c r="E235" s="45">
        <f t="shared" si="68"/>
        <v>0</v>
      </c>
      <c r="F235" s="69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s="15" customFormat="1" ht="15.75">
      <c r="A236" s="40">
        <v>449</v>
      </c>
      <c r="B236" s="41" t="s">
        <v>5</v>
      </c>
      <c r="C236" s="45">
        <v>1500</v>
      </c>
      <c r="D236" s="43">
        <v>0</v>
      </c>
      <c r="E236" s="45">
        <f t="shared" si="68"/>
        <v>0</v>
      </c>
      <c r="F236" s="69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s="15" customFormat="1" ht="15.75">
      <c r="A237" s="40">
        <v>450</v>
      </c>
      <c r="B237" s="41" t="s">
        <v>3</v>
      </c>
      <c r="C237" s="45">
        <v>0</v>
      </c>
      <c r="D237" s="43">
        <v>0</v>
      </c>
      <c r="E237" s="45">
        <f t="shared" si="68"/>
        <v>0</v>
      </c>
      <c r="F237" s="70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s="21" customFormat="1" ht="75.75" customHeight="1">
      <c r="A238" s="40">
        <v>463</v>
      </c>
      <c r="B238" s="41" t="s">
        <v>85</v>
      </c>
      <c r="C238" s="42">
        <f t="shared" ref="C238:D238" si="69">SUM(C239:C243)-C241</f>
        <v>1650</v>
      </c>
      <c r="D238" s="45">
        <f t="shared" si="69"/>
        <v>0</v>
      </c>
      <c r="E238" s="45">
        <f t="shared" ref="E238:E243" si="70">IF(C238=0,0,D238/C238*100)</f>
        <v>0</v>
      </c>
      <c r="F238" s="68" t="s">
        <v>131</v>
      </c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s="22" customFormat="1" ht="15.75">
      <c r="A239" s="40">
        <v>464</v>
      </c>
      <c r="B239" s="41" t="s">
        <v>8</v>
      </c>
      <c r="C239" s="42">
        <v>0</v>
      </c>
      <c r="D239" s="45">
        <v>0</v>
      </c>
      <c r="E239" s="45">
        <f t="shared" si="70"/>
        <v>0</v>
      </c>
      <c r="F239" s="69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s="22" customFormat="1" ht="15.75">
      <c r="A240" s="40">
        <v>465</v>
      </c>
      <c r="B240" s="41" t="s">
        <v>1</v>
      </c>
      <c r="C240" s="42">
        <v>0</v>
      </c>
      <c r="D240" s="43">
        <v>0</v>
      </c>
      <c r="E240" s="45">
        <f t="shared" si="70"/>
        <v>0</v>
      </c>
      <c r="F240" s="69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s="22" customFormat="1" ht="15.75">
      <c r="A241" s="40">
        <v>466</v>
      </c>
      <c r="B241" s="41" t="s">
        <v>7</v>
      </c>
      <c r="C241" s="52">
        <v>0</v>
      </c>
      <c r="D241" s="43">
        <v>0</v>
      </c>
      <c r="E241" s="45">
        <f t="shared" si="70"/>
        <v>0</v>
      </c>
      <c r="F241" s="69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s="22" customFormat="1" ht="15.75">
      <c r="A242" s="40">
        <v>467</v>
      </c>
      <c r="B242" s="41" t="s">
        <v>5</v>
      </c>
      <c r="C242" s="52">
        <v>1650</v>
      </c>
      <c r="D242" s="43">
        <v>0</v>
      </c>
      <c r="E242" s="45">
        <f t="shared" si="70"/>
        <v>0</v>
      </c>
      <c r="F242" s="69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s="22" customFormat="1" ht="15.75">
      <c r="A243" s="40">
        <v>468</v>
      </c>
      <c r="B243" s="41" t="s">
        <v>3</v>
      </c>
      <c r="C243" s="43">
        <v>0</v>
      </c>
      <c r="D243" s="43">
        <v>0</v>
      </c>
      <c r="E243" s="45">
        <f t="shared" si="70"/>
        <v>0</v>
      </c>
      <c r="F243" s="70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s="14" customFormat="1" ht="69" customHeight="1">
      <c r="A244" s="40">
        <v>469</v>
      </c>
      <c r="B244" s="41" t="s">
        <v>86</v>
      </c>
      <c r="C244" s="42">
        <f t="shared" ref="C244:D244" si="71">SUM(C245:C249)-C247</f>
        <v>11310.3</v>
      </c>
      <c r="D244" s="45">
        <f t="shared" si="71"/>
        <v>0</v>
      </c>
      <c r="E244" s="45">
        <f t="shared" ref="E244:E249" si="72">IF(C244=0,0,D244/C244*100)</f>
        <v>0</v>
      </c>
      <c r="F244" s="68" t="s">
        <v>131</v>
      </c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s="15" customFormat="1" ht="15.75">
      <c r="A245" s="40">
        <v>470</v>
      </c>
      <c r="B245" s="41" t="s">
        <v>8</v>
      </c>
      <c r="C245" s="42">
        <v>0</v>
      </c>
      <c r="D245" s="45">
        <v>0</v>
      </c>
      <c r="E245" s="45">
        <f t="shared" si="72"/>
        <v>0</v>
      </c>
      <c r="F245" s="69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s="15" customFormat="1" ht="15.75">
      <c r="A246" s="40">
        <v>471</v>
      </c>
      <c r="B246" s="41" t="s">
        <v>1</v>
      </c>
      <c r="C246" s="42">
        <v>0</v>
      </c>
      <c r="D246" s="43">
        <v>0</v>
      </c>
      <c r="E246" s="45">
        <f t="shared" si="72"/>
        <v>0</v>
      </c>
      <c r="F246" s="69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s="15" customFormat="1" ht="15.75">
      <c r="A247" s="40">
        <v>472</v>
      </c>
      <c r="B247" s="41" t="s">
        <v>7</v>
      </c>
      <c r="C247" s="43">
        <v>0</v>
      </c>
      <c r="D247" s="43">
        <v>0</v>
      </c>
      <c r="E247" s="45">
        <f t="shared" si="72"/>
        <v>0</v>
      </c>
      <c r="F247" s="69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s="15" customFormat="1" ht="15.75">
      <c r="A248" s="40">
        <v>473</v>
      </c>
      <c r="B248" s="41" t="s">
        <v>5</v>
      </c>
      <c r="C248" s="42">
        <v>11310.3</v>
      </c>
      <c r="D248" s="43">
        <v>0</v>
      </c>
      <c r="E248" s="45">
        <f t="shared" si="72"/>
        <v>0</v>
      </c>
      <c r="F248" s="69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s="15" customFormat="1" ht="15.75">
      <c r="A249" s="40">
        <v>474</v>
      </c>
      <c r="B249" s="41" t="s">
        <v>3</v>
      </c>
      <c r="C249" s="43">
        <v>0</v>
      </c>
      <c r="D249" s="43">
        <v>0</v>
      </c>
      <c r="E249" s="45">
        <f t="shared" si="72"/>
        <v>0</v>
      </c>
      <c r="F249" s="70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s="21" customFormat="1" ht="90.75" customHeight="1">
      <c r="A250" s="40">
        <v>547</v>
      </c>
      <c r="B250" s="53" t="s">
        <v>87</v>
      </c>
      <c r="C250" s="42">
        <f t="shared" ref="C250:D250" si="73">SUM(C251:C255)-C253</f>
        <v>6000</v>
      </c>
      <c r="D250" s="45">
        <f t="shared" si="73"/>
        <v>0</v>
      </c>
      <c r="E250" s="45">
        <f t="shared" ref="E250:E255" si="74">IF(C250=0,0,D250/C250*100)</f>
        <v>0</v>
      </c>
      <c r="F250" s="68" t="s">
        <v>131</v>
      </c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s="22" customFormat="1" ht="15.75">
      <c r="A251" s="40">
        <v>548</v>
      </c>
      <c r="B251" s="41" t="s">
        <v>8</v>
      </c>
      <c r="C251" s="38">
        <v>0</v>
      </c>
      <c r="D251" s="45">
        <v>0</v>
      </c>
      <c r="E251" s="45">
        <f t="shared" si="74"/>
        <v>0</v>
      </c>
      <c r="F251" s="69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s="22" customFormat="1" ht="15.75">
      <c r="A252" s="40">
        <v>549</v>
      </c>
      <c r="B252" s="41" t="s">
        <v>1</v>
      </c>
      <c r="C252" s="38">
        <v>0</v>
      </c>
      <c r="D252" s="43">
        <v>0</v>
      </c>
      <c r="E252" s="45">
        <f t="shared" si="74"/>
        <v>0</v>
      </c>
      <c r="F252" s="69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s="22" customFormat="1" ht="15.75">
      <c r="A253" s="40">
        <v>550</v>
      </c>
      <c r="B253" s="41" t="s">
        <v>7</v>
      </c>
      <c r="C253" s="38">
        <v>0</v>
      </c>
      <c r="D253" s="43">
        <v>0</v>
      </c>
      <c r="E253" s="45">
        <f t="shared" si="74"/>
        <v>0</v>
      </c>
      <c r="F253" s="69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s="22" customFormat="1" ht="15.75">
      <c r="A254" s="40">
        <v>551</v>
      </c>
      <c r="B254" s="41" t="s">
        <v>5</v>
      </c>
      <c r="C254" s="38">
        <v>6000</v>
      </c>
      <c r="D254" s="43">
        <v>0</v>
      </c>
      <c r="E254" s="45">
        <f t="shared" si="74"/>
        <v>0</v>
      </c>
      <c r="F254" s="69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s="22" customFormat="1" ht="15.75">
      <c r="A255" s="40">
        <v>552</v>
      </c>
      <c r="B255" s="41" t="s">
        <v>3</v>
      </c>
      <c r="C255" s="52">
        <v>0</v>
      </c>
      <c r="D255" s="43">
        <v>0</v>
      </c>
      <c r="E255" s="45">
        <f t="shared" si="74"/>
        <v>0</v>
      </c>
      <c r="F255" s="70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s="14" customFormat="1" ht="70.5" customHeight="1">
      <c r="A256" s="40">
        <v>757</v>
      </c>
      <c r="B256" s="41" t="s">
        <v>88</v>
      </c>
      <c r="C256" s="42">
        <f t="shared" ref="C256" si="75">SUM(C257:C261)-C259</f>
        <v>25800</v>
      </c>
      <c r="D256" s="45">
        <v>150</v>
      </c>
      <c r="E256" s="45">
        <f t="shared" ref="E256:E261" si="76">IF(C256=0,0,D256/C256*100)</f>
        <v>0.58139534883720934</v>
      </c>
      <c r="F256" s="68" t="s">
        <v>129</v>
      </c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s="15" customFormat="1" ht="15.75">
      <c r="A257" s="40">
        <v>758</v>
      </c>
      <c r="B257" s="41" t="s">
        <v>8</v>
      </c>
      <c r="C257" s="45">
        <v>0</v>
      </c>
      <c r="D257" s="45">
        <v>0</v>
      </c>
      <c r="E257" s="45">
        <f t="shared" si="76"/>
        <v>0</v>
      </c>
      <c r="F257" s="69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s="15" customFormat="1" ht="15.75">
      <c r="A258" s="40">
        <v>759</v>
      </c>
      <c r="B258" s="41" t="s">
        <v>1</v>
      </c>
      <c r="C258" s="45">
        <v>0</v>
      </c>
      <c r="D258" s="45">
        <v>0</v>
      </c>
      <c r="E258" s="45">
        <f t="shared" si="76"/>
        <v>0</v>
      </c>
      <c r="F258" s="69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s="15" customFormat="1" ht="15.75">
      <c r="A259" s="40">
        <v>760</v>
      </c>
      <c r="B259" s="41" t="s">
        <v>7</v>
      </c>
      <c r="C259" s="45">
        <v>0</v>
      </c>
      <c r="D259" s="45">
        <v>0</v>
      </c>
      <c r="E259" s="45">
        <f t="shared" si="76"/>
        <v>0</v>
      </c>
      <c r="F259" s="69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s="15" customFormat="1" ht="15.75">
      <c r="A260" s="40">
        <v>761</v>
      </c>
      <c r="B260" s="41" t="s">
        <v>5</v>
      </c>
      <c r="C260" s="52">
        <v>10500</v>
      </c>
      <c r="D260" s="45">
        <v>150</v>
      </c>
      <c r="E260" s="45">
        <f t="shared" si="76"/>
        <v>1.4285714285714286</v>
      </c>
      <c r="F260" s="69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s="15" customFormat="1" ht="15.75">
      <c r="A261" s="40">
        <v>762</v>
      </c>
      <c r="B261" s="41" t="s">
        <v>3</v>
      </c>
      <c r="C261" s="45">
        <v>15300</v>
      </c>
      <c r="D261" s="52">
        <v>0</v>
      </c>
      <c r="E261" s="45">
        <f t="shared" si="76"/>
        <v>0</v>
      </c>
      <c r="F261" s="70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s="15" customFormat="1" ht="45" customHeight="1">
      <c r="A262" s="40">
        <v>775</v>
      </c>
      <c r="B262" s="41" t="s">
        <v>89</v>
      </c>
      <c r="C262" s="42">
        <f t="shared" ref="C262" si="77">SUM(C263:C267)-C265</f>
        <v>4371</v>
      </c>
      <c r="D262" s="42">
        <f t="shared" ref="D262" si="78">SUM(D263:D267)-D265</f>
        <v>0</v>
      </c>
      <c r="E262" s="45">
        <f t="shared" ref="E262:E267" si="79">IF(C262=0,0,D262/C262*100)</f>
        <v>0</v>
      </c>
      <c r="F262" s="68" t="s">
        <v>131</v>
      </c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s="14" customFormat="1" ht="15.75">
      <c r="A263" s="40">
        <v>776</v>
      </c>
      <c r="B263" s="41" t="s">
        <v>8</v>
      </c>
      <c r="C263" s="42">
        <v>0</v>
      </c>
      <c r="D263" s="42">
        <v>0</v>
      </c>
      <c r="E263" s="45">
        <f t="shared" si="79"/>
        <v>0</v>
      </c>
      <c r="F263" s="69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s="15" customFormat="1" ht="15.75">
      <c r="A264" s="40">
        <v>777</v>
      </c>
      <c r="B264" s="41" t="s">
        <v>1</v>
      </c>
      <c r="C264" s="42">
        <v>0</v>
      </c>
      <c r="D264" s="42">
        <v>0</v>
      </c>
      <c r="E264" s="45">
        <f t="shared" si="79"/>
        <v>0</v>
      </c>
      <c r="F264" s="69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s="15" customFormat="1" ht="15.75">
      <c r="A265" s="40">
        <v>778</v>
      </c>
      <c r="B265" s="41" t="s">
        <v>7</v>
      </c>
      <c r="C265" s="42">
        <v>0</v>
      </c>
      <c r="D265" s="42">
        <v>0</v>
      </c>
      <c r="E265" s="45">
        <f t="shared" si="79"/>
        <v>0</v>
      </c>
      <c r="F265" s="69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s="15" customFormat="1" ht="15.75">
      <c r="A266" s="40">
        <v>779</v>
      </c>
      <c r="B266" s="41" t="s">
        <v>5</v>
      </c>
      <c r="C266" s="42">
        <v>0</v>
      </c>
      <c r="D266" s="42">
        <v>0</v>
      </c>
      <c r="E266" s="45">
        <f t="shared" si="79"/>
        <v>0</v>
      </c>
      <c r="F266" s="69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s="15" customFormat="1" ht="15.75">
      <c r="A267" s="40">
        <v>780</v>
      </c>
      <c r="B267" s="41" t="s">
        <v>3</v>
      </c>
      <c r="C267" s="38">
        <v>4371</v>
      </c>
      <c r="D267" s="52">
        <v>0</v>
      </c>
      <c r="E267" s="45">
        <f t="shared" si="79"/>
        <v>0</v>
      </c>
      <c r="F267" s="70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s="15" customFormat="1" ht="60.75" customHeight="1">
      <c r="A268" s="40">
        <v>793</v>
      </c>
      <c r="B268" s="41" t="s">
        <v>90</v>
      </c>
      <c r="C268" s="42">
        <f t="shared" ref="C268" si="80">SUM(C269:C273)-C271</f>
        <v>49706.700000000004</v>
      </c>
      <c r="D268" s="44">
        <f>D269+D270+D272+D273</f>
        <v>5126.5</v>
      </c>
      <c r="E268" s="46">
        <f>D268/C268*100</f>
        <v>10.31349898504628</v>
      </c>
      <c r="F268" s="68" t="s">
        <v>132</v>
      </c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s="14" customFormat="1" ht="15.75">
      <c r="A269" s="40">
        <v>794</v>
      </c>
      <c r="B269" s="41" t="s">
        <v>8</v>
      </c>
      <c r="C269" s="42">
        <v>0</v>
      </c>
      <c r="D269" s="45">
        <v>0</v>
      </c>
      <c r="E269" s="45">
        <f t="shared" ref="E269:E270" si="81">IF(C269=0,0,D269/C269*100)</f>
        <v>0</v>
      </c>
      <c r="F269" s="69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s="15" customFormat="1" ht="15.75">
      <c r="A270" s="40">
        <v>795</v>
      </c>
      <c r="B270" s="41" t="s">
        <v>73</v>
      </c>
      <c r="C270" s="38">
        <v>34794.6</v>
      </c>
      <c r="D270" s="45">
        <v>0</v>
      </c>
      <c r="E270" s="45">
        <f t="shared" si="81"/>
        <v>0</v>
      </c>
      <c r="F270" s="69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s="15" customFormat="1" ht="15.75">
      <c r="A271" s="40">
        <v>796</v>
      </c>
      <c r="B271" s="41" t="s">
        <v>7</v>
      </c>
      <c r="C271" s="38">
        <v>34794.6</v>
      </c>
      <c r="D271" s="44">
        <v>0</v>
      </c>
      <c r="E271" s="46">
        <f t="shared" ref="E271:E272" si="82">D271/C271*100</f>
        <v>0</v>
      </c>
      <c r="F271" s="69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s="15" customFormat="1" ht="15.75">
      <c r="A272" s="40">
        <v>797</v>
      </c>
      <c r="B272" s="41" t="s">
        <v>5</v>
      </c>
      <c r="C272" s="38">
        <v>14912.1</v>
      </c>
      <c r="D272" s="44">
        <v>5126.5</v>
      </c>
      <c r="E272" s="46">
        <f t="shared" si="82"/>
        <v>34.378122464307509</v>
      </c>
      <c r="F272" s="69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s="15" customFormat="1" ht="15.75">
      <c r="A273" s="40">
        <v>798</v>
      </c>
      <c r="B273" s="41" t="s">
        <v>3</v>
      </c>
      <c r="C273" s="38">
        <v>0</v>
      </c>
      <c r="D273" s="45">
        <v>0</v>
      </c>
      <c r="E273" s="45">
        <f t="shared" ref="E273:E285" si="83">IF(C273=0,0,D273/C273*100)</f>
        <v>0</v>
      </c>
      <c r="F273" s="70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s="15" customFormat="1" ht="63">
      <c r="A274" s="40">
        <v>799</v>
      </c>
      <c r="B274" s="41" t="s">
        <v>91</v>
      </c>
      <c r="C274" s="42">
        <f t="shared" ref="C274" si="84">SUM(C275:C279)-C277</f>
        <v>1300</v>
      </c>
      <c r="D274" s="43">
        <v>260.75</v>
      </c>
      <c r="E274" s="45">
        <f t="shared" si="83"/>
        <v>20.057692307692307</v>
      </c>
      <c r="F274" s="68" t="s">
        <v>133</v>
      </c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s="14" customFormat="1" ht="15.75">
      <c r="A275" s="40">
        <v>800</v>
      </c>
      <c r="B275" s="41" t="s">
        <v>8</v>
      </c>
      <c r="C275" s="42">
        <v>0</v>
      </c>
      <c r="D275" s="42">
        <v>0</v>
      </c>
      <c r="E275" s="45">
        <f t="shared" si="83"/>
        <v>0</v>
      </c>
      <c r="F275" s="69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s="15" customFormat="1" ht="15.75">
      <c r="A276" s="40">
        <v>801</v>
      </c>
      <c r="B276" s="41" t="s">
        <v>1</v>
      </c>
      <c r="C276" s="42">
        <v>0</v>
      </c>
      <c r="D276" s="42">
        <v>0</v>
      </c>
      <c r="E276" s="45">
        <f t="shared" si="83"/>
        <v>0</v>
      </c>
      <c r="F276" s="69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s="15" customFormat="1" ht="15.75">
      <c r="A277" s="40">
        <v>802</v>
      </c>
      <c r="B277" s="41" t="s">
        <v>7</v>
      </c>
      <c r="C277" s="42">
        <v>0</v>
      </c>
      <c r="D277" s="42">
        <v>0</v>
      </c>
      <c r="E277" s="45">
        <f t="shared" si="83"/>
        <v>0</v>
      </c>
      <c r="F277" s="69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s="15" customFormat="1" ht="15.75">
      <c r="A278" s="40">
        <v>803</v>
      </c>
      <c r="B278" s="41" t="s">
        <v>5</v>
      </c>
      <c r="C278" s="42">
        <v>0</v>
      </c>
      <c r="D278" s="42">
        <v>0</v>
      </c>
      <c r="E278" s="45">
        <f t="shared" si="83"/>
        <v>0</v>
      </c>
      <c r="F278" s="69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s="15" customFormat="1" ht="15.75">
      <c r="A279" s="40">
        <v>804</v>
      </c>
      <c r="B279" s="41" t="s">
        <v>3</v>
      </c>
      <c r="C279" s="52">
        <v>1300</v>
      </c>
      <c r="D279" s="43">
        <v>260.75</v>
      </c>
      <c r="E279" s="45">
        <f t="shared" si="83"/>
        <v>20.057692307692307</v>
      </c>
      <c r="F279" s="70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s="15" customFormat="1" ht="63">
      <c r="A280" s="40">
        <v>811</v>
      </c>
      <c r="B280" s="41" t="s">
        <v>92</v>
      </c>
      <c r="C280" s="42">
        <f t="shared" ref="C280" si="85">SUM(C281:C285)-C283</f>
        <v>300</v>
      </c>
      <c r="D280" s="42">
        <f t="shared" ref="D280" si="86">SUM(D281:D285)-D283</f>
        <v>0</v>
      </c>
      <c r="E280" s="45">
        <f t="shared" si="83"/>
        <v>0</v>
      </c>
      <c r="F280" s="68" t="s">
        <v>131</v>
      </c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s="14" customFormat="1" ht="15.75">
      <c r="A281" s="40">
        <v>812</v>
      </c>
      <c r="B281" s="41" t="s">
        <v>8</v>
      </c>
      <c r="C281" s="45">
        <v>0</v>
      </c>
      <c r="D281" s="45">
        <v>0</v>
      </c>
      <c r="E281" s="45">
        <f t="shared" si="83"/>
        <v>0</v>
      </c>
      <c r="F281" s="69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s="15" customFormat="1" ht="15.75">
      <c r="A282" s="40">
        <v>813</v>
      </c>
      <c r="B282" s="41" t="s">
        <v>1</v>
      </c>
      <c r="C282" s="38">
        <v>0</v>
      </c>
      <c r="D282" s="38">
        <v>0</v>
      </c>
      <c r="E282" s="45">
        <f t="shared" si="83"/>
        <v>0</v>
      </c>
      <c r="F282" s="69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s="15" customFormat="1" ht="15.75">
      <c r="A283" s="40">
        <v>814</v>
      </c>
      <c r="B283" s="41" t="s">
        <v>7</v>
      </c>
      <c r="C283" s="38">
        <v>0</v>
      </c>
      <c r="D283" s="38">
        <v>0</v>
      </c>
      <c r="E283" s="45">
        <f t="shared" si="83"/>
        <v>0</v>
      </c>
      <c r="F283" s="69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s="15" customFormat="1" ht="15.75">
      <c r="A284" s="40">
        <v>815</v>
      </c>
      <c r="B284" s="41" t="s">
        <v>5</v>
      </c>
      <c r="C284" s="38">
        <v>0</v>
      </c>
      <c r="D284" s="38">
        <v>0</v>
      </c>
      <c r="E284" s="45">
        <f t="shared" si="83"/>
        <v>0</v>
      </c>
      <c r="F284" s="69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s="15" customFormat="1" ht="15.75">
      <c r="A285" s="40">
        <v>816</v>
      </c>
      <c r="B285" s="41" t="s">
        <v>3</v>
      </c>
      <c r="C285" s="38">
        <v>300</v>
      </c>
      <c r="D285" s="38">
        <v>0</v>
      </c>
      <c r="E285" s="45">
        <f t="shared" si="83"/>
        <v>0</v>
      </c>
      <c r="F285" s="70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s="15" customFormat="1" ht="78.75">
      <c r="A286" s="40">
        <v>835</v>
      </c>
      <c r="B286" s="41" t="s">
        <v>93</v>
      </c>
      <c r="C286" s="42">
        <f t="shared" ref="C286:D286" si="87">SUM(C287:C291)-C289</f>
        <v>4000</v>
      </c>
      <c r="D286" s="45">
        <f t="shared" si="87"/>
        <v>0</v>
      </c>
      <c r="E286" s="45">
        <f t="shared" ref="E286:E297" si="88">IF(C286=0,0,D286/C286*100)</f>
        <v>0</v>
      </c>
      <c r="F286" s="68" t="s">
        <v>131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s="14" customFormat="1" ht="15.75">
      <c r="A287" s="40">
        <v>836</v>
      </c>
      <c r="B287" s="41" t="s">
        <v>8</v>
      </c>
      <c r="C287" s="45">
        <v>0</v>
      </c>
      <c r="D287" s="45">
        <v>0</v>
      </c>
      <c r="E287" s="45">
        <f t="shared" si="88"/>
        <v>0</v>
      </c>
      <c r="F287" s="69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s="15" customFormat="1" ht="15.75">
      <c r="A288" s="40">
        <v>837</v>
      </c>
      <c r="B288" s="41" t="s">
        <v>1</v>
      </c>
      <c r="C288" s="38">
        <v>0</v>
      </c>
      <c r="D288" s="43">
        <v>0</v>
      </c>
      <c r="E288" s="45">
        <f t="shared" si="88"/>
        <v>0</v>
      </c>
      <c r="F288" s="69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s="15" customFormat="1" ht="15.75">
      <c r="A289" s="40">
        <v>838</v>
      </c>
      <c r="B289" s="41" t="s">
        <v>7</v>
      </c>
      <c r="C289" s="38">
        <v>0</v>
      </c>
      <c r="D289" s="43">
        <v>0</v>
      </c>
      <c r="E289" s="45">
        <f t="shared" si="88"/>
        <v>0</v>
      </c>
      <c r="F289" s="69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s="15" customFormat="1" ht="15.75">
      <c r="A290" s="40">
        <v>839</v>
      </c>
      <c r="B290" s="41" t="s">
        <v>5</v>
      </c>
      <c r="C290" s="38">
        <v>4000</v>
      </c>
      <c r="D290" s="43">
        <v>0</v>
      </c>
      <c r="E290" s="45">
        <f t="shared" si="88"/>
        <v>0</v>
      </c>
      <c r="F290" s="69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s="15" customFormat="1" ht="15.75">
      <c r="A291" s="40">
        <v>840</v>
      </c>
      <c r="B291" s="41" t="s">
        <v>3</v>
      </c>
      <c r="C291" s="38">
        <v>0</v>
      </c>
      <c r="D291" s="43">
        <v>0</v>
      </c>
      <c r="E291" s="45">
        <f t="shared" si="88"/>
        <v>0</v>
      </c>
      <c r="F291" s="70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s="15" customFormat="1" ht="75.75" customHeight="1">
      <c r="A292" s="40">
        <v>841</v>
      </c>
      <c r="B292" s="41" t="s">
        <v>94</v>
      </c>
      <c r="C292" s="42">
        <f t="shared" ref="C292" si="89">SUM(C293:C297)-C295</f>
        <v>250</v>
      </c>
      <c r="D292" s="42">
        <f t="shared" ref="D292" si="90">SUM(D293:D297)-D295</f>
        <v>0</v>
      </c>
      <c r="E292" s="45">
        <f t="shared" si="88"/>
        <v>0</v>
      </c>
      <c r="F292" s="87" t="s">
        <v>134</v>
      </c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s="14" customFormat="1" ht="15.75">
      <c r="A293" s="40">
        <v>842</v>
      </c>
      <c r="B293" s="41" t="s">
        <v>8</v>
      </c>
      <c r="C293" s="45">
        <v>0</v>
      </c>
      <c r="D293" s="45">
        <v>0</v>
      </c>
      <c r="E293" s="45">
        <f t="shared" si="88"/>
        <v>0</v>
      </c>
      <c r="F293" s="88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s="15" customFormat="1" ht="15.75">
      <c r="A294" s="40">
        <v>843</v>
      </c>
      <c r="B294" s="41" t="s">
        <v>1</v>
      </c>
      <c r="C294" s="38">
        <v>0</v>
      </c>
      <c r="D294" s="38">
        <v>0</v>
      </c>
      <c r="E294" s="45">
        <f t="shared" si="88"/>
        <v>0</v>
      </c>
      <c r="F294" s="88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s="15" customFormat="1" ht="15.75">
      <c r="A295" s="40">
        <v>844</v>
      </c>
      <c r="B295" s="41" t="s">
        <v>7</v>
      </c>
      <c r="C295" s="38">
        <v>0</v>
      </c>
      <c r="D295" s="38">
        <v>0</v>
      </c>
      <c r="E295" s="45">
        <f t="shared" si="88"/>
        <v>0</v>
      </c>
      <c r="F295" s="88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s="15" customFormat="1" ht="15.75">
      <c r="A296" s="40">
        <v>845</v>
      </c>
      <c r="B296" s="41" t="s">
        <v>5</v>
      </c>
      <c r="C296" s="38">
        <v>0</v>
      </c>
      <c r="D296" s="38">
        <v>0</v>
      </c>
      <c r="E296" s="45">
        <f t="shared" si="88"/>
        <v>0</v>
      </c>
      <c r="F296" s="88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s="15" customFormat="1" ht="15.75">
      <c r="A297" s="40">
        <v>846</v>
      </c>
      <c r="B297" s="41" t="s">
        <v>3</v>
      </c>
      <c r="C297" s="38">
        <v>250</v>
      </c>
      <c r="D297" s="38">
        <v>0</v>
      </c>
      <c r="E297" s="45">
        <f t="shared" si="88"/>
        <v>0</v>
      </c>
      <c r="F297" s="89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s="15" customFormat="1" ht="47.25">
      <c r="A298" s="40">
        <v>883</v>
      </c>
      <c r="B298" s="41" t="s">
        <v>95</v>
      </c>
      <c r="C298" s="42">
        <f t="shared" ref="C298" si="91">SUM(C299:C303)-C301</f>
        <v>15372.400000000001</v>
      </c>
      <c r="D298" s="46">
        <v>320.8</v>
      </c>
      <c r="E298" s="46">
        <f>D298/C298*100</f>
        <v>2.086856964429757</v>
      </c>
      <c r="F298" s="68" t="s">
        <v>156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s="15" customFormat="1" ht="15.75">
      <c r="A299" s="40">
        <v>884</v>
      </c>
      <c r="B299" s="41" t="s">
        <v>9</v>
      </c>
      <c r="C299" s="45">
        <v>0</v>
      </c>
      <c r="D299" s="45">
        <v>0</v>
      </c>
      <c r="E299" s="45">
        <f t="shared" ref="E299:E301" si="92">IF(C299=0,0,D299/C299*100)</f>
        <v>0</v>
      </c>
      <c r="F299" s="69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s="15" customFormat="1" ht="15.75">
      <c r="A300" s="40">
        <v>885</v>
      </c>
      <c r="B300" s="41" t="s">
        <v>32</v>
      </c>
      <c r="C300" s="38">
        <v>0</v>
      </c>
      <c r="D300" s="45">
        <v>0</v>
      </c>
      <c r="E300" s="45">
        <f t="shared" si="92"/>
        <v>0</v>
      </c>
      <c r="F300" s="69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s="15" customFormat="1" ht="15.75">
      <c r="A301" s="40">
        <v>886</v>
      </c>
      <c r="B301" s="54" t="s">
        <v>7</v>
      </c>
      <c r="C301" s="38">
        <f>C300</f>
        <v>0</v>
      </c>
      <c r="D301" s="45">
        <v>0</v>
      </c>
      <c r="E301" s="45">
        <f t="shared" si="92"/>
        <v>0</v>
      </c>
      <c r="F301" s="69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s="15" customFormat="1" ht="15.75">
      <c r="A302" s="40">
        <v>887</v>
      </c>
      <c r="B302" s="41" t="s">
        <v>6</v>
      </c>
      <c r="C302" s="38">
        <v>6269.7</v>
      </c>
      <c r="D302" s="46">
        <v>320.8</v>
      </c>
      <c r="E302" s="46">
        <f>D302/C302*100</f>
        <v>5.1166722490709287</v>
      </c>
      <c r="F302" s="69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s="15" customFormat="1" ht="66" customHeight="1">
      <c r="A303" s="40">
        <v>888</v>
      </c>
      <c r="B303" s="41" t="s">
        <v>33</v>
      </c>
      <c r="C303" s="38">
        <v>9102.7000000000007</v>
      </c>
      <c r="D303" s="45">
        <v>0</v>
      </c>
      <c r="E303" s="45">
        <f t="shared" ref="E303" si="93">IF(C303=0,0,D303/C303*100)</f>
        <v>0</v>
      </c>
      <c r="F303" s="70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s="15" customFormat="1" ht="122.25" customHeight="1">
      <c r="A304" s="40">
        <v>889</v>
      </c>
      <c r="B304" s="41" t="s">
        <v>96</v>
      </c>
      <c r="C304" s="42">
        <f t="shared" ref="C304" si="94">SUM(C305:C309)-C307</f>
        <v>25000</v>
      </c>
      <c r="D304" s="44">
        <f>D305+D306+D308+D309</f>
        <v>3826.7</v>
      </c>
      <c r="E304" s="44">
        <f>D304/C304*100</f>
        <v>15.306799999999999</v>
      </c>
      <c r="F304" s="68" t="s">
        <v>165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s="14" customFormat="1" ht="15.75">
      <c r="A305" s="40">
        <v>890</v>
      </c>
      <c r="B305" s="41" t="s">
        <v>9</v>
      </c>
      <c r="C305" s="45">
        <v>0</v>
      </c>
      <c r="D305" s="45">
        <v>0</v>
      </c>
      <c r="E305" s="45">
        <f t="shared" ref="E305:E309" si="95">IF(C305=0,0,D305/C305*100)</f>
        <v>0</v>
      </c>
      <c r="F305" s="69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s="15" customFormat="1" ht="15.75">
      <c r="A306" s="40">
        <v>891</v>
      </c>
      <c r="B306" s="41" t="s">
        <v>32</v>
      </c>
      <c r="C306" s="38">
        <v>0</v>
      </c>
      <c r="D306" s="65">
        <v>2000</v>
      </c>
      <c r="E306" s="45">
        <f t="shared" si="95"/>
        <v>0</v>
      </c>
      <c r="F306" s="69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s="15" customFormat="1" ht="15.75">
      <c r="A307" s="40">
        <v>892</v>
      </c>
      <c r="B307" s="54" t="s">
        <v>7</v>
      </c>
      <c r="C307" s="38">
        <v>0</v>
      </c>
      <c r="D307" s="65">
        <v>2000</v>
      </c>
      <c r="E307" s="45">
        <f t="shared" si="95"/>
        <v>0</v>
      </c>
      <c r="F307" s="69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s="15" customFormat="1" ht="15.75">
      <c r="A308" s="40">
        <v>893</v>
      </c>
      <c r="B308" s="41" t="s">
        <v>6</v>
      </c>
      <c r="C308" s="38">
        <v>25000</v>
      </c>
      <c r="D308" s="64">
        <v>1826.7</v>
      </c>
      <c r="E308" s="45">
        <f t="shared" si="95"/>
        <v>7.3068000000000008</v>
      </c>
      <c r="F308" s="69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s="15" customFormat="1" ht="49.5" customHeight="1">
      <c r="A309" s="40">
        <v>894</v>
      </c>
      <c r="B309" s="41" t="s">
        <v>33</v>
      </c>
      <c r="C309" s="38">
        <v>0</v>
      </c>
      <c r="D309" s="38">
        <v>0</v>
      </c>
      <c r="E309" s="45">
        <f t="shared" si="95"/>
        <v>0</v>
      </c>
      <c r="F309" s="70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s="15" customFormat="1" ht="17.25" customHeight="1">
      <c r="A310" s="40">
        <v>895</v>
      </c>
      <c r="B310" s="81" t="s">
        <v>22</v>
      </c>
      <c r="C310" s="81"/>
      <c r="D310" s="81"/>
      <c r="E310" s="81"/>
      <c r="F310" s="81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s="14" customFormat="1" ht="47.25">
      <c r="A311" s="40">
        <v>896</v>
      </c>
      <c r="B311" s="41" t="s">
        <v>23</v>
      </c>
      <c r="C311" s="45">
        <f t="shared" ref="C311:D311" si="96">SUM(C312:C316)-C314</f>
        <v>1459363.5</v>
      </c>
      <c r="D311" s="45">
        <f t="shared" si="96"/>
        <v>133605.56</v>
      </c>
      <c r="E311" s="45">
        <f t="shared" ref="E311:E316" si="97">IF(C311=0,0,D311/C311*100)</f>
        <v>9.1550569820336065</v>
      </c>
      <c r="F311" s="7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s="15" customFormat="1" ht="15.75">
      <c r="A312" s="40">
        <v>897</v>
      </c>
      <c r="B312" s="41" t="s">
        <v>8</v>
      </c>
      <c r="C312" s="45">
        <f>SUM(C318+C324+C330+C336+C342+C348+C354+C360+C366)</f>
        <v>0</v>
      </c>
      <c r="D312" s="45">
        <f>SUM(D318+D324+D330+D336+D342+D348+D354+D360+D366)</f>
        <v>0</v>
      </c>
      <c r="E312" s="45">
        <f t="shared" si="97"/>
        <v>0</v>
      </c>
      <c r="F312" s="75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s="15" customFormat="1" ht="15.75">
      <c r="A313" s="40">
        <v>898</v>
      </c>
      <c r="B313" s="41" t="s">
        <v>76</v>
      </c>
      <c r="C313" s="45">
        <f>C319+C325+C331+C337+C343+C349+C355+C361+C367</f>
        <v>544887.5</v>
      </c>
      <c r="D313" s="45">
        <f>D319+D325+D331+D337+D343+D349+D355+D361+D367</f>
        <v>0</v>
      </c>
      <c r="E313" s="45">
        <f t="shared" si="97"/>
        <v>0</v>
      </c>
      <c r="F313" s="75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s="15" customFormat="1" ht="15.75">
      <c r="A314" s="40">
        <v>899</v>
      </c>
      <c r="B314" s="41" t="s">
        <v>7</v>
      </c>
      <c r="C314" s="45">
        <f>SUM(C320+C326+C332+C338+C344+C350+C356+C362+C368)</f>
        <v>427569.9</v>
      </c>
      <c r="D314" s="45">
        <f>SUM(D320+D326+D332+D338+D344+D350+D356+D362+D368)</f>
        <v>0</v>
      </c>
      <c r="E314" s="45">
        <f t="shared" si="97"/>
        <v>0</v>
      </c>
      <c r="F314" s="75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s="15" customFormat="1" ht="15.75">
      <c r="A315" s="40">
        <v>900</v>
      </c>
      <c r="B315" s="41" t="s">
        <v>6</v>
      </c>
      <c r="C315" s="45">
        <f>SUM(C321+C327+C333+C339+C345+C351+C357+C363+C369)</f>
        <v>913476</v>
      </c>
      <c r="D315" s="45">
        <f>SUM(D321+D327+D333+D339+D345+D351+D357+D363+D369)</f>
        <v>133605.56</v>
      </c>
      <c r="E315" s="45">
        <f t="shared" si="97"/>
        <v>14.626061330565882</v>
      </c>
      <c r="F315" s="75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s="15" customFormat="1" ht="15.75" customHeight="1">
      <c r="A316" s="40">
        <v>901</v>
      </c>
      <c r="B316" s="41" t="s">
        <v>3</v>
      </c>
      <c r="C316" s="45">
        <f>SUM(C322+C334+C340+C346+C352+C358+C364+C370)</f>
        <v>1000</v>
      </c>
      <c r="D316" s="45">
        <f>SUM(D322+D334+D340+D346+D352+D358+D364+D370)</f>
        <v>0</v>
      </c>
      <c r="E316" s="45">
        <f t="shared" si="97"/>
        <v>0</v>
      </c>
      <c r="F316" s="76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s="14" customFormat="1" ht="252.75" customHeight="1">
      <c r="A317" s="40">
        <v>902</v>
      </c>
      <c r="B317" s="41" t="s">
        <v>110</v>
      </c>
      <c r="C317" s="55">
        <f t="shared" ref="C317" si="98">SUM(C318:C322)-C320</f>
        <v>533198</v>
      </c>
      <c r="D317" s="55">
        <v>23292.799999999999</v>
      </c>
      <c r="E317" s="48">
        <f>D317/C317*100</f>
        <v>4.3685085090341671</v>
      </c>
      <c r="F317" s="71" t="s">
        <v>157</v>
      </c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s="15" customFormat="1" ht="15.75">
      <c r="A318" s="40">
        <v>903</v>
      </c>
      <c r="B318" s="41" t="s">
        <v>9</v>
      </c>
      <c r="C318" s="42">
        <v>0</v>
      </c>
      <c r="D318" s="42">
        <v>0</v>
      </c>
      <c r="E318" s="42">
        <v>0</v>
      </c>
      <c r="F318" s="7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s="15" customFormat="1" ht="15.75">
      <c r="A319" s="40">
        <v>904</v>
      </c>
      <c r="B319" s="41" t="s">
        <v>75</v>
      </c>
      <c r="C319" s="42">
        <v>0</v>
      </c>
      <c r="D319" s="42">
        <v>0</v>
      </c>
      <c r="E319" s="42">
        <v>0</v>
      </c>
      <c r="F319" s="7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s="15" customFormat="1" ht="15.75">
      <c r="A320" s="40">
        <v>905</v>
      </c>
      <c r="B320" s="41" t="s">
        <v>7</v>
      </c>
      <c r="C320" s="42">
        <v>0</v>
      </c>
      <c r="D320" s="42">
        <v>0</v>
      </c>
      <c r="E320" s="42">
        <v>0</v>
      </c>
      <c r="F320" s="7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s="15" customFormat="1" ht="15.75">
      <c r="A321" s="40">
        <v>906</v>
      </c>
      <c r="B321" s="41" t="s">
        <v>6</v>
      </c>
      <c r="C321" s="55">
        <v>533198</v>
      </c>
      <c r="D321" s="55">
        <v>23292.799999999999</v>
      </c>
      <c r="E321" s="48">
        <f>D321/C321*100</f>
        <v>4.3685085090341671</v>
      </c>
      <c r="F321" s="7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s="15" customFormat="1" ht="21.75" customHeight="1">
      <c r="A322" s="40">
        <v>907</v>
      </c>
      <c r="B322" s="56" t="s">
        <v>3</v>
      </c>
      <c r="C322" s="42">
        <v>0</v>
      </c>
      <c r="D322" s="42">
        <v>0</v>
      </c>
      <c r="E322" s="42">
        <v>0</v>
      </c>
      <c r="F322" s="7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s="14" customFormat="1" ht="85.5" customHeight="1">
      <c r="A323" s="57">
        <v>908</v>
      </c>
      <c r="B323" s="54" t="s">
        <v>116</v>
      </c>
      <c r="C323" s="55">
        <f t="shared" ref="C323" si="99">SUM(C324:C328)-C326</f>
        <v>261725</v>
      </c>
      <c r="D323" s="55">
        <v>69595.100000000006</v>
      </c>
      <c r="E323" s="48">
        <f>D323/C323*100</f>
        <v>26.590925589836662</v>
      </c>
      <c r="F323" s="77" t="s">
        <v>117</v>
      </c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s="15" customFormat="1" ht="15.75">
      <c r="A324" s="57">
        <v>909</v>
      </c>
      <c r="B324" s="54" t="s">
        <v>8</v>
      </c>
      <c r="C324" s="42">
        <v>0</v>
      </c>
      <c r="D324" s="42">
        <v>0</v>
      </c>
      <c r="E324" s="42">
        <v>0</v>
      </c>
      <c r="F324" s="78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s="15" customFormat="1" ht="15.75">
      <c r="A325" s="57">
        <v>910</v>
      </c>
      <c r="B325" s="54" t="s">
        <v>76</v>
      </c>
      <c r="C325" s="42">
        <v>0</v>
      </c>
      <c r="D325" s="42">
        <v>0</v>
      </c>
      <c r="E325" s="42">
        <v>0</v>
      </c>
      <c r="F325" s="78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s="15" customFormat="1" ht="15.75">
      <c r="A326" s="57">
        <v>911</v>
      </c>
      <c r="B326" s="54" t="s">
        <v>7</v>
      </c>
      <c r="C326" s="42">
        <v>0</v>
      </c>
      <c r="D326" s="42">
        <v>0</v>
      </c>
      <c r="E326" s="42">
        <v>0</v>
      </c>
      <c r="F326" s="78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s="15" customFormat="1" ht="15.75">
      <c r="A327" s="57">
        <v>912</v>
      </c>
      <c r="B327" s="54" t="s">
        <v>6</v>
      </c>
      <c r="C327" s="55">
        <v>261725</v>
      </c>
      <c r="D327" s="55">
        <v>69595.100000000006</v>
      </c>
      <c r="E327" s="48">
        <f>D327/C327*100</f>
        <v>26.590925589836662</v>
      </c>
      <c r="F327" s="78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s="15" customFormat="1" ht="15.75">
      <c r="A328" s="57">
        <v>913</v>
      </c>
      <c r="B328" s="54" t="s">
        <v>3</v>
      </c>
      <c r="C328" s="42">
        <v>0</v>
      </c>
      <c r="D328" s="42">
        <v>0</v>
      </c>
      <c r="E328" s="42">
        <v>0</v>
      </c>
      <c r="F328" s="79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s="14" customFormat="1" ht="146.25" customHeight="1">
      <c r="A329" s="40">
        <v>920</v>
      </c>
      <c r="B329" s="41" t="s">
        <v>97</v>
      </c>
      <c r="C329" s="42">
        <f t="shared" ref="C329" si="100">SUM(C330:C334)-C332</f>
        <v>117317.6</v>
      </c>
      <c r="D329" s="42">
        <f t="shared" ref="D329:E329" si="101">SUM(D330:D334)-D332</f>
        <v>0</v>
      </c>
      <c r="E329" s="42">
        <f t="shared" si="101"/>
        <v>0</v>
      </c>
      <c r="F329" s="68" t="s">
        <v>153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s="14" customFormat="1" ht="15.75">
      <c r="A330" s="40">
        <v>921</v>
      </c>
      <c r="B330" s="41" t="s">
        <v>8</v>
      </c>
      <c r="C330" s="42">
        <v>0</v>
      </c>
      <c r="D330" s="42">
        <v>0</v>
      </c>
      <c r="E330" s="42">
        <v>0</v>
      </c>
      <c r="F330" s="69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s="15" customFormat="1" ht="15.75">
      <c r="A331" s="40">
        <v>922</v>
      </c>
      <c r="B331" s="41" t="s">
        <v>1</v>
      </c>
      <c r="C331" s="42">
        <v>117317.6</v>
      </c>
      <c r="D331" s="42">
        <v>0</v>
      </c>
      <c r="E331" s="42">
        <v>0</v>
      </c>
      <c r="F331" s="69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s="15" customFormat="1" ht="15.75">
      <c r="A332" s="40">
        <v>923</v>
      </c>
      <c r="B332" s="41" t="s">
        <v>7</v>
      </c>
      <c r="C332" s="42">
        <v>0</v>
      </c>
      <c r="D332" s="42">
        <v>0</v>
      </c>
      <c r="E332" s="42">
        <v>0</v>
      </c>
      <c r="F332" s="69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s="15" customFormat="1" ht="15.75">
      <c r="A333" s="40">
        <v>924</v>
      </c>
      <c r="B333" s="41" t="s">
        <v>6</v>
      </c>
      <c r="C333" s="42">
        <v>0</v>
      </c>
      <c r="D333" s="42">
        <v>0</v>
      </c>
      <c r="E333" s="42">
        <v>0</v>
      </c>
      <c r="F333" s="69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s="15" customFormat="1" ht="15.75">
      <c r="A334" s="40">
        <v>925</v>
      </c>
      <c r="B334" s="41" t="s">
        <v>3</v>
      </c>
      <c r="C334" s="42">
        <v>0</v>
      </c>
      <c r="D334" s="42">
        <v>0</v>
      </c>
      <c r="E334" s="42">
        <v>0</v>
      </c>
      <c r="F334" s="70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s="24" customFormat="1" ht="94.5">
      <c r="A335" s="40">
        <v>938</v>
      </c>
      <c r="B335" s="58" t="s">
        <v>98</v>
      </c>
      <c r="C335" s="42">
        <f t="shared" ref="C335" si="102">SUM(C336:C340)-C338</f>
        <v>1000</v>
      </c>
      <c r="D335" s="42">
        <f t="shared" ref="D335:E335" si="103">SUM(D336:D340)-D338</f>
        <v>0</v>
      </c>
      <c r="E335" s="42">
        <f t="shared" si="103"/>
        <v>0</v>
      </c>
      <c r="F335" s="71" t="s">
        <v>118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s="25" customFormat="1" ht="15.75">
      <c r="A336" s="40">
        <v>939</v>
      </c>
      <c r="B336" s="41" t="s">
        <v>8</v>
      </c>
      <c r="C336" s="42">
        <v>0</v>
      </c>
      <c r="D336" s="42">
        <v>0</v>
      </c>
      <c r="E336" s="42">
        <v>0</v>
      </c>
      <c r="F336" s="72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s="24" customFormat="1" ht="15.75">
      <c r="A337" s="40">
        <v>940</v>
      </c>
      <c r="B337" s="56" t="s">
        <v>1</v>
      </c>
      <c r="C337" s="42">
        <v>0</v>
      </c>
      <c r="D337" s="42">
        <v>0</v>
      </c>
      <c r="E337" s="42">
        <v>0</v>
      </c>
      <c r="F337" s="72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s="24" customFormat="1" ht="15.75">
      <c r="A338" s="40">
        <v>941</v>
      </c>
      <c r="B338" s="56" t="s">
        <v>7</v>
      </c>
      <c r="C338" s="42">
        <v>0</v>
      </c>
      <c r="D338" s="42">
        <v>0</v>
      </c>
      <c r="E338" s="42">
        <v>0</v>
      </c>
      <c r="F338" s="72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s="24" customFormat="1" ht="15.75">
      <c r="A339" s="40">
        <v>942</v>
      </c>
      <c r="B339" s="56" t="s">
        <v>5</v>
      </c>
      <c r="C339" s="42">
        <v>0</v>
      </c>
      <c r="D339" s="42">
        <v>0</v>
      </c>
      <c r="E339" s="42">
        <v>0</v>
      </c>
      <c r="F339" s="72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s="24" customFormat="1" ht="15.75">
      <c r="A340" s="40">
        <v>943</v>
      </c>
      <c r="B340" s="56" t="s">
        <v>3</v>
      </c>
      <c r="C340" s="42">
        <v>1000</v>
      </c>
      <c r="D340" s="42">
        <v>0</v>
      </c>
      <c r="E340" s="42">
        <v>0</v>
      </c>
      <c r="F340" s="7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s="22" customFormat="1" ht="94.5">
      <c r="A341" s="40">
        <v>944</v>
      </c>
      <c r="B341" s="41" t="s">
        <v>99</v>
      </c>
      <c r="C341" s="42">
        <f t="shared" ref="C341" si="104">SUM(C342:C346)-C344</f>
        <v>6500</v>
      </c>
      <c r="D341" s="42">
        <f t="shared" ref="D341:E341" si="105">SUM(D342:D346)-D344</f>
        <v>0</v>
      </c>
      <c r="E341" s="42">
        <f t="shared" si="105"/>
        <v>0</v>
      </c>
      <c r="F341" s="71" t="s">
        <v>130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s="21" customFormat="1" ht="15.75">
      <c r="A342" s="40">
        <v>945</v>
      </c>
      <c r="B342" s="41" t="s">
        <v>8</v>
      </c>
      <c r="C342" s="42">
        <v>0</v>
      </c>
      <c r="D342" s="42">
        <v>0</v>
      </c>
      <c r="E342" s="42">
        <v>0</v>
      </c>
      <c r="F342" s="72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s="21" customFormat="1" ht="15.75">
      <c r="A343" s="40">
        <v>946</v>
      </c>
      <c r="B343" s="41" t="s">
        <v>76</v>
      </c>
      <c r="C343" s="42">
        <v>0</v>
      </c>
      <c r="D343" s="42">
        <v>0</v>
      </c>
      <c r="E343" s="42">
        <v>0</v>
      </c>
      <c r="F343" s="72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s="22" customFormat="1" ht="15.75">
      <c r="A344" s="40">
        <v>947</v>
      </c>
      <c r="B344" s="41" t="s">
        <v>7</v>
      </c>
      <c r="C344" s="42">
        <v>0</v>
      </c>
      <c r="D344" s="42">
        <v>0</v>
      </c>
      <c r="E344" s="42">
        <v>0</v>
      </c>
      <c r="F344" s="72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s="22" customFormat="1" ht="15.75">
      <c r="A345" s="40">
        <v>948</v>
      </c>
      <c r="B345" s="41" t="s">
        <v>5</v>
      </c>
      <c r="C345" s="42">
        <v>6500</v>
      </c>
      <c r="D345" s="42">
        <v>0</v>
      </c>
      <c r="E345" s="42">
        <v>0</v>
      </c>
      <c r="F345" s="72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s="22" customFormat="1" ht="15.75">
      <c r="A346" s="40">
        <v>949</v>
      </c>
      <c r="B346" s="41" t="s">
        <v>3</v>
      </c>
      <c r="C346" s="42">
        <v>0</v>
      </c>
      <c r="D346" s="42">
        <v>0</v>
      </c>
      <c r="E346" s="42">
        <v>0</v>
      </c>
      <c r="F346" s="73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s="27" customFormat="1" ht="63">
      <c r="A347" s="40">
        <v>974</v>
      </c>
      <c r="B347" s="41" t="s">
        <v>100</v>
      </c>
      <c r="C347" s="42">
        <f t="shared" ref="C347" si="106">SUM(C348:C352)-C350</f>
        <v>64315.6</v>
      </c>
      <c r="D347" s="47">
        <v>21827.3</v>
      </c>
      <c r="E347" s="47">
        <f>D347/C347*100</f>
        <v>33.937800471425284</v>
      </c>
      <c r="F347" s="71" t="s">
        <v>119</v>
      </c>
    </row>
    <row r="348" spans="1:26" s="27" customFormat="1" ht="15.75">
      <c r="A348" s="40">
        <v>975</v>
      </c>
      <c r="B348" s="41" t="s">
        <v>8</v>
      </c>
      <c r="C348" s="42">
        <v>0</v>
      </c>
      <c r="D348" s="42">
        <v>0</v>
      </c>
      <c r="E348" s="42">
        <v>0</v>
      </c>
      <c r="F348" s="72"/>
    </row>
    <row r="349" spans="1:26" s="27" customFormat="1" ht="15.75">
      <c r="A349" s="40">
        <v>976</v>
      </c>
      <c r="B349" s="41" t="s">
        <v>1</v>
      </c>
      <c r="C349" s="42">
        <v>0</v>
      </c>
      <c r="D349" s="42">
        <v>0</v>
      </c>
      <c r="E349" s="42">
        <v>0</v>
      </c>
      <c r="F349" s="72"/>
    </row>
    <row r="350" spans="1:26" s="27" customFormat="1" ht="15.75">
      <c r="A350" s="40">
        <v>977</v>
      </c>
      <c r="B350" s="41" t="s">
        <v>7</v>
      </c>
      <c r="C350" s="42">
        <v>0</v>
      </c>
      <c r="D350" s="42">
        <v>0</v>
      </c>
      <c r="E350" s="42">
        <v>0</v>
      </c>
      <c r="F350" s="72"/>
    </row>
    <row r="351" spans="1:26" s="27" customFormat="1" ht="15.75">
      <c r="A351" s="40">
        <v>978</v>
      </c>
      <c r="B351" s="41" t="s">
        <v>5</v>
      </c>
      <c r="C351" s="42">
        <v>64315.6</v>
      </c>
      <c r="D351" s="47">
        <v>21827.3</v>
      </c>
      <c r="E351" s="47">
        <f>D351/C351*100</f>
        <v>33.937800471425284</v>
      </c>
      <c r="F351" s="72"/>
    </row>
    <row r="352" spans="1:26" s="27" customFormat="1" ht="15.75">
      <c r="A352" s="40">
        <v>979</v>
      </c>
      <c r="B352" s="41" t="s">
        <v>3</v>
      </c>
      <c r="C352" s="42">
        <v>0</v>
      </c>
      <c r="D352" s="42">
        <v>0</v>
      </c>
      <c r="E352" s="42">
        <v>0</v>
      </c>
      <c r="F352" s="73"/>
    </row>
    <row r="353" spans="1:26" s="15" customFormat="1" ht="90.75" customHeight="1">
      <c r="A353" s="40">
        <v>998</v>
      </c>
      <c r="B353" s="41" t="s">
        <v>120</v>
      </c>
      <c r="C353" s="55">
        <f t="shared" ref="C353" si="107">SUM(C354:C358)-C356</f>
        <v>122335.6</v>
      </c>
      <c r="D353" s="48">
        <v>5627.2</v>
      </c>
      <c r="E353" s="48">
        <f>D353/C353*100</f>
        <v>4.5998057801653811</v>
      </c>
      <c r="F353" s="71" t="s">
        <v>121</v>
      </c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s="15" customFormat="1" ht="15.75">
      <c r="A354" s="40">
        <v>999</v>
      </c>
      <c r="B354" s="41" t="s">
        <v>8</v>
      </c>
      <c r="C354" s="42">
        <v>0</v>
      </c>
      <c r="D354" s="42">
        <v>0</v>
      </c>
      <c r="E354" s="42">
        <v>0</v>
      </c>
      <c r="F354" s="7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s="14" customFormat="1" ht="15.75">
      <c r="A355" s="40">
        <v>1000</v>
      </c>
      <c r="B355" s="41" t="s">
        <v>1</v>
      </c>
      <c r="C355" s="59">
        <v>107058.5</v>
      </c>
      <c r="D355" s="42">
        <v>0</v>
      </c>
      <c r="E355" s="42">
        <v>0</v>
      </c>
      <c r="F355" s="7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s="15" customFormat="1" ht="15.75">
      <c r="A356" s="40">
        <v>1001</v>
      </c>
      <c r="B356" s="41" t="s">
        <v>7</v>
      </c>
      <c r="C356" s="42">
        <v>107058.5</v>
      </c>
      <c r="D356" s="42">
        <v>0</v>
      </c>
      <c r="E356" s="42">
        <v>0</v>
      </c>
      <c r="F356" s="7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s="15" customFormat="1" ht="15.75">
      <c r="A357" s="40">
        <v>1002</v>
      </c>
      <c r="B357" s="41" t="s">
        <v>5</v>
      </c>
      <c r="C357" s="59">
        <v>15277.1</v>
      </c>
      <c r="D357" s="48">
        <v>5627.2</v>
      </c>
      <c r="E357" s="48">
        <f>D357/C357*100</f>
        <v>36.834215917942544</v>
      </c>
      <c r="F357" s="7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s="15" customFormat="1" ht="15.75">
      <c r="A358" s="40">
        <v>1003</v>
      </c>
      <c r="B358" s="41" t="s">
        <v>3</v>
      </c>
      <c r="C358" s="42">
        <v>0</v>
      </c>
      <c r="D358" s="42">
        <v>0</v>
      </c>
      <c r="E358" s="42">
        <v>0</v>
      </c>
      <c r="F358" s="7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s="15" customFormat="1" ht="45.75" customHeight="1">
      <c r="A359" s="40">
        <v>1016</v>
      </c>
      <c r="B359" s="41" t="s">
        <v>101</v>
      </c>
      <c r="C359" s="60">
        <f t="shared" ref="C359" si="108">SUM(C360:C364)-C362</f>
        <v>138249.5</v>
      </c>
      <c r="D359" s="48">
        <v>4725.8999999999996</v>
      </c>
      <c r="E359" s="48">
        <f>D359/C359*100</f>
        <v>3.4183848766179983</v>
      </c>
      <c r="F359" s="71" t="s">
        <v>158</v>
      </c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s="15" customFormat="1" ht="15.75">
      <c r="A360" s="40">
        <v>1017</v>
      </c>
      <c r="B360" s="41" t="s">
        <v>8</v>
      </c>
      <c r="C360" s="60">
        <v>0</v>
      </c>
      <c r="D360" s="42">
        <v>0</v>
      </c>
      <c r="E360" s="42">
        <v>0</v>
      </c>
      <c r="F360" s="7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s="15" customFormat="1" ht="15.75">
      <c r="A361" s="40">
        <v>1018</v>
      </c>
      <c r="B361" s="41" t="s">
        <v>73</v>
      </c>
      <c r="C361" s="60">
        <v>121804.2</v>
      </c>
      <c r="D361" s="42">
        <v>0</v>
      </c>
      <c r="E361" s="42">
        <v>0</v>
      </c>
      <c r="F361" s="7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s="15" customFormat="1" ht="15.75">
      <c r="A362" s="40">
        <v>1019</v>
      </c>
      <c r="B362" s="41" t="s">
        <v>7</v>
      </c>
      <c r="C362" s="61">
        <v>121804.2</v>
      </c>
      <c r="D362" s="42">
        <v>0</v>
      </c>
      <c r="E362" s="42">
        <v>0</v>
      </c>
      <c r="F362" s="7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s="15" customFormat="1" ht="15.75">
      <c r="A363" s="40">
        <v>1020</v>
      </c>
      <c r="B363" s="41" t="s">
        <v>5</v>
      </c>
      <c r="C363" s="60">
        <v>16445.3</v>
      </c>
      <c r="D363" s="48">
        <v>4725.8999999999996</v>
      </c>
      <c r="E363" s="48">
        <f>D363/C363*100</f>
        <v>28.737085975932331</v>
      </c>
      <c r="F363" s="7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s="15" customFormat="1" ht="15.75">
      <c r="A364" s="40">
        <v>1021</v>
      </c>
      <c r="B364" s="41" t="s">
        <v>3</v>
      </c>
      <c r="C364" s="60">
        <v>0</v>
      </c>
      <c r="D364" s="42">
        <v>0</v>
      </c>
      <c r="E364" s="42">
        <v>0</v>
      </c>
      <c r="F364" s="7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s="22" customFormat="1" ht="61.5" customHeight="1">
      <c r="A365" s="40">
        <v>1022</v>
      </c>
      <c r="B365" s="41" t="s">
        <v>102</v>
      </c>
      <c r="C365" s="55">
        <f t="shared" ref="C365" si="109">SUM(C366:C370)-C368</f>
        <v>214722.2</v>
      </c>
      <c r="D365" s="48">
        <v>8537.26</v>
      </c>
      <c r="E365" s="48">
        <f>D365/C365*100</f>
        <v>3.9759559095426553</v>
      </c>
      <c r="F365" s="71" t="s">
        <v>122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s="22" customFormat="1" ht="15.75">
      <c r="A366" s="40">
        <v>1023</v>
      </c>
      <c r="B366" s="41" t="s">
        <v>8</v>
      </c>
      <c r="C366" s="60">
        <v>0</v>
      </c>
      <c r="D366" s="42">
        <v>0</v>
      </c>
      <c r="E366" s="42">
        <v>0</v>
      </c>
      <c r="F366" s="72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s="22" customFormat="1" ht="15.75">
      <c r="A367" s="40">
        <v>1024</v>
      </c>
      <c r="B367" s="41" t="s">
        <v>74</v>
      </c>
      <c r="C367" s="55">
        <v>198707.20000000001</v>
      </c>
      <c r="D367" s="42">
        <v>0</v>
      </c>
      <c r="E367" s="42">
        <v>0</v>
      </c>
      <c r="F367" s="72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s="22" customFormat="1" ht="15.75">
      <c r="A368" s="40">
        <v>1025</v>
      </c>
      <c r="B368" s="41" t="s">
        <v>7</v>
      </c>
      <c r="C368" s="55">
        <v>198707.20000000001</v>
      </c>
      <c r="D368" s="42">
        <v>0</v>
      </c>
      <c r="E368" s="42">
        <v>0</v>
      </c>
      <c r="F368" s="72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s="22" customFormat="1" ht="15.75">
      <c r="A369" s="40">
        <v>1026</v>
      </c>
      <c r="B369" s="41" t="s">
        <v>5</v>
      </c>
      <c r="C369" s="55">
        <v>16015</v>
      </c>
      <c r="D369" s="48">
        <v>8537.26</v>
      </c>
      <c r="E369" s="48">
        <f>D369/C369*100</f>
        <v>53.30789884483297</v>
      </c>
      <c r="F369" s="72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s="22" customFormat="1" ht="15.75">
      <c r="A370" s="40">
        <v>1027</v>
      </c>
      <c r="B370" s="41" t="s">
        <v>3</v>
      </c>
      <c r="C370" s="60">
        <v>0</v>
      </c>
      <c r="D370" s="42">
        <v>0</v>
      </c>
      <c r="E370" s="42">
        <v>0</v>
      </c>
      <c r="F370" s="73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s="28" customFormat="1" ht="15.75">
      <c r="A371" s="40">
        <v>1070</v>
      </c>
      <c r="B371" s="81" t="s">
        <v>24</v>
      </c>
      <c r="C371" s="81"/>
      <c r="D371" s="81"/>
      <c r="E371" s="81"/>
      <c r="F371" s="81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s="15" customFormat="1" ht="63">
      <c r="A372" s="40">
        <v>1071</v>
      </c>
      <c r="B372" s="41" t="s">
        <v>25</v>
      </c>
      <c r="C372" s="42">
        <f t="shared" ref="C372" si="110">SUM(C373:C377)-C375</f>
        <v>30000</v>
      </c>
      <c r="D372" s="42">
        <f t="shared" ref="D372" si="111">SUM(D373:D377)-D375</f>
        <v>2200</v>
      </c>
      <c r="E372" s="42">
        <f>D372/C372*100</f>
        <v>7.333333333333333</v>
      </c>
      <c r="F372" s="7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s="15" customFormat="1" ht="15.75">
      <c r="A373" s="40">
        <v>1072</v>
      </c>
      <c r="B373" s="41" t="s">
        <v>9</v>
      </c>
      <c r="C373" s="42">
        <f t="shared" ref="C373:D373" si="112">C379</f>
        <v>0</v>
      </c>
      <c r="D373" s="42">
        <f t="shared" si="112"/>
        <v>0</v>
      </c>
      <c r="E373" s="42">
        <v>0</v>
      </c>
      <c r="F373" s="75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s="15" customFormat="1" ht="15.75">
      <c r="A374" s="40">
        <v>1073</v>
      </c>
      <c r="B374" s="41" t="s">
        <v>1</v>
      </c>
      <c r="C374" s="42">
        <f t="shared" ref="C374:D377" si="113">C380</f>
        <v>0</v>
      </c>
      <c r="D374" s="42">
        <f t="shared" si="113"/>
        <v>0</v>
      </c>
      <c r="E374" s="42">
        <v>0</v>
      </c>
      <c r="F374" s="75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s="15" customFormat="1" ht="15.75">
      <c r="A375" s="40">
        <v>1074</v>
      </c>
      <c r="B375" s="41" t="s">
        <v>7</v>
      </c>
      <c r="C375" s="42">
        <f t="shared" si="113"/>
        <v>0</v>
      </c>
      <c r="D375" s="42">
        <f t="shared" si="113"/>
        <v>0</v>
      </c>
      <c r="E375" s="42">
        <v>0</v>
      </c>
      <c r="F375" s="75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s="15" customFormat="1" ht="15.75">
      <c r="A376" s="40">
        <v>1075</v>
      </c>
      <c r="B376" s="41" t="s">
        <v>6</v>
      </c>
      <c r="C376" s="42">
        <f t="shared" si="113"/>
        <v>0</v>
      </c>
      <c r="D376" s="42">
        <f t="shared" si="113"/>
        <v>0</v>
      </c>
      <c r="E376" s="42">
        <v>0</v>
      </c>
      <c r="F376" s="75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s="15" customFormat="1" ht="15.75">
      <c r="A377" s="40">
        <v>1076</v>
      </c>
      <c r="B377" s="41" t="s">
        <v>3</v>
      </c>
      <c r="C377" s="42">
        <f t="shared" si="113"/>
        <v>30000</v>
      </c>
      <c r="D377" s="42">
        <f t="shared" si="113"/>
        <v>2200</v>
      </c>
      <c r="E377" s="42">
        <f t="shared" ref="E377" si="114">D377/C377*100</f>
        <v>7.333333333333333</v>
      </c>
      <c r="F377" s="76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s="15" customFormat="1" ht="47.25">
      <c r="A378" s="40">
        <v>1077</v>
      </c>
      <c r="B378" s="41" t="s">
        <v>103</v>
      </c>
      <c r="C378" s="42">
        <f t="shared" ref="C378" si="115">SUM(C379:C383)-C381</f>
        <v>30000</v>
      </c>
      <c r="D378" s="42">
        <v>2200</v>
      </c>
      <c r="E378" s="45">
        <f t="shared" ref="E378:E383" si="116">IF(C378=0,0,D378/C378*100)</f>
        <v>7.333333333333333</v>
      </c>
      <c r="F378" s="68" t="s">
        <v>159</v>
      </c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s="15" customFormat="1" ht="15.75">
      <c r="A379" s="40">
        <v>1078</v>
      </c>
      <c r="B379" s="41" t="s">
        <v>9</v>
      </c>
      <c r="C379" s="42">
        <v>0</v>
      </c>
      <c r="D379" s="42">
        <v>0</v>
      </c>
      <c r="E379" s="45">
        <f t="shared" si="116"/>
        <v>0</v>
      </c>
      <c r="F379" s="69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s="15" customFormat="1" ht="15.75">
      <c r="A380" s="40">
        <v>1079</v>
      </c>
      <c r="B380" s="41" t="s">
        <v>1</v>
      </c>
      <c r="C380" s="42">
        <v>0</v>
      </c>
      <c r="D380" s="42">
        <v>0</v>
      </c>
      <c r="E380" s="45">
        <f t="shared" si="116"/>
        <v>0</v>
      </c>
      <c r="F380" s="69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s="15" customFormat="1" ht="15.75">
      <c r="A381" s="40">
        <v>1080</v>
      </c>
      <c r="B381" s="41" t="s">
        <v>7</v>
      </c>
      <c r="C381" s="42">
        <v>0</v>
      </c>
      <c r="D381" s="42">
        <v>0</v>
      </c>
      <c r="E381" s="45">
        <f t="shared" si="116"/>
        <v>0</v>
      </c>
      <c r="F381" s="69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s="15" customFormat="1" ht="15.75">
      <c r="A382" s="40">
        <v>1081</v>
      </c>
      <c r="B382" s="41" t="s">
        <v>6</v>
      </c>
      <c r="C382" s="42">
        <v>0</v>
      </c>
      <c r="D382" s="42">
        <v>0</v>
      </c>
      <c r="E382" s="45">
        <f t="shared" si="116"/>
        <v>0</v>
      </c>
      <c r="F382" s="69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s="15" customFormat="1" ht="15.75">
      <c r="A383" s="40">
        <v>1082</v>
      </c>
      <c r="B383" s="41" t="s">
        <v>3</v>
      </c>
      <c r="C383" s="42">
        <v>30000</v>
      </c>
      <c r="D383" s="42">
        <v>2200</v>
      </c>
      <c r="E383" s="45">
        <f t="shared" si="116"/>
        <v>7.333333333333333</v>
      </c>
      <c r="F383" s="70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s="15" customFormat="1" ht="15.75">
      <c r="A384" s="40">
        <v>1083</v>
      </c>
      <c r="B384" s="81" t="s">
        <v>26</v>
      </c>
      <c r="C384" s="81"/>
      <c r="D384" s="81"/>
      <c r="E384" s="81"/>
      <c r="F384" s="81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s="15" customFormat="1" ht="47.25">
      <c r="A385" s="40">
        <v>1084</v>
      </c>
      <c r="B385" s="41" t="s">
        <v>27</v>
      </c>
      <c r="C385" s="42">
        <f t="shared" ref="C385" si="117">SUM(C386:C390)-C388</f>
        <v>102275.3</v>
      </c>
      <c r="D385" s="42">
        <f t="shared" ref="D385" si="118">SUM(D386:D390)-D388</f>
        <v>219430.8</v>
      </c>
      <c r="E385" s="42">
        <f>D385/C385*100</f>
        <v>214.54916289661332</v>
      </c>
      <c r="F385" s="7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s="15" customFormat="1" ht="15.75">
      <c r="A386" s="40">
        <v>1085</v>
      </c>
      <c r="B386" s="62" t="s">
        <v>9</v>
      </c>
      <c r="C386" s="42">
        <f t="shared" ref="C386:D390" si="119">C392+C398+C404+C410+C416</f>
        <v>0</v>
      </c>
      <c r="D386" s="42">
        <f t="shared" si="119"/>
        <v>0</v>
      </c>
      <c r="E386" s="42">
        <f t="shared" ref="E386" si="120">E392+E398+E404+E410+E416</f>
        <v>0</v>
      </c>
      <c r="F386" s="75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s="15" customFormat="1" ht="15.75">
      <c r="A387" s="40">
        <v>1086</v>
      </c>
      <c r="B387" s="62" t="s">
        <v>76</v>
      </c>
      <c r="C387" s="42">
        <f t="shared" si="119"/>
        <v>0</v>
      </c>
      <c r="D387" s="42">
        <f t="shared" si="119"/>
        <v>0</v>
      </c>
      <c r="E387" s="42">
        <f t="shared" ref="E387" si="121">E393+E399+E405+E411+E417</f>
        <v>0</v>
      </c>
      <c r="F387" s="75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s="15" customFormat="1" ht="15.75">
      <c r="A388" s="40">
        <v>1087</v>
      </c>
      <c r="B388" s="62" t="s">
        <v>7</v>
      </c>
      <c r="C388" s="42">
        <f t="shared" si="119"/>
        <v>0</v>
      </c>
      <c r="D388" s="42">
        <f t="shared" si="119"/>
        <v>0</v>
      </c>
      <c r="E388" s="42">
        <f t="shared" ref="E388" si="122">E394+E400+E406+E412+E418</f>
        <v>0</v>
      </c>
      <c r="F388" s="75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s="15" customFormat="1" ht="15.75">
      <c r="A389" s="40">
        <v>1088</v>
      </c>
      <c r="B389" s="62" t="s">
        <v>6</v>
      </c>
      <c r="C389" s="42">
        <f t="shared" si="119"/>
        <v>2265.3000000000002</v>
      </c>
      <c r="D389" s="42">
        <f t="shared" si="119"/>
        <v>3982.3</v>
      </c>
      <c r="E389" s="42">
        <f>D389/C389*100</f>
        <v>175.79570034873967</v>
      </c>
      <c r="F389" s="75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s="15" customFormat="1" ht="15.75">
      <c r="A390" s="40">
        <v>1089</v>
      </c>
      <c r="B390" s="62" t="s">
        <v>3</v>
      </c>
      <c r="C390" s="42">
        <f t="shared" si="119"/>
        <v>100010</v>
      </c>
      <c r="D390" s="42">
        <f t="shared" si="119"/>
        <v>215448.5</v>
      </c>
      <c r="E390" s="42">
        <f>D390/C390*100</f>
        <v>215.42695730426956</v>
      </c>
      <c r="F390" s="76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s="15" customFormat="1" ht="194.25" customHeight="1">
      <c r="A391" s="40">
        <v>1090</v>
      </c>
      <c r="B391" s="41" t="s">
        <v>104</v>
      </c>
      <c r="C391" s="42">
        <f t="shared" ref="C391" si="123">SUM(C392:C396)-C394</f>
        <v>0</v>
      </c>
      <c r="D391" s="42">
        <v>167147</v>
      </c>
      <c r="E391" s="45">
        <v>100</v>
      </c>
      <c r="F391" s="68" t="s">
        <v>154</v>
      </c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s="15" customFormat="1" ht="15.75">
      <c r="A392" s="40">
        <v>1091</v>
      </c>
      <c r="B392" s="62" t="s">
        <v>9</v>
      </c>
      <c r="C392" s="42">
        <v>0</v>
      </c>
      <c r="D392" s="42">
        <v>0</v>
      </c>
      <c r="E392" s="45">
        <f t="shared" ref="E392:E395" si="124">IF(C392=0,0,D392/C392*100)</f>
        <v>0</v>
      </c>
      <c r="F392" s="69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s="15" customFormat="1" ht="15.75">
      <c r="A393" s="40">
        <v>1092</v>
      </c>
      <c r="B393" s="62" t="s">
        <v>1</v>
      </c>
      <c r="C393" s="42">
        <v>0</v>
      </c>
      <c r="D393" s="42">
        <v>0</v>
      </c>
      <c r="E393" s="45">
        <f t="shared" si="124"/>
        <v>0</v>
      </c>
      <c r="F393" s="69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s="15" customFormat="1" ht="15.75">
      <c r="A394" s="40">
        <v>1093</v>
      </c>
      <c r="B394" s="62" t="s">
        <v>7</v>
      </c>
      <c r="C394" s="42">
        <v>0</v>
      </c>
      <c r="D394" s="42">
        <v>0</v>
      </c>
      <c r="E394" s="45">
        <f t="shared" si="124"/>
        <v>0</v>
      </c>
      <c r="F394" s="69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s="15" customFormat="1" ht="15.75">
      <c r="A395" s="40">
        <v>1094</v>
      </c>
      <c r="B395" s="62" t="s">
        <v>6</v>
      </c>
      <c r="C395" s="42">
        <v>0</v>
      </c>
      <c r="D395" s="42">
        <v>0</v>
      </c>
      <c r="E395" s="45">
        <f t="shared" si="124"/>
        <v>0</v>
      </c>
      <c r="F395" s="69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s="15" customFormat="1" ht="15.75">
      <c r="A396" s="40">
        <v>1095</v>
      </c>
      <c r="B396" s="62" t="s">
        <v>3</v>
      </c>
      <c r="C396" s="42">
        <v>0</v>
      </c>
      <c r="D396" s="42">
        <v>167147</v>
      </c>
      <c r="E396" s="45">
        <v>100</v>
      </c>
      <c r="F396" s="70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s="15" customFormat="1" ht="47.25">
      <c r="A397" s="40">
        <v>1096</v>
      </c>
      <c r="B397" s="41" t="s">
        <v>160</v>
      </c>
      <c r="C397" s="42">
        <f t="shared" ref="C397" si="125">SUM(C398:C402)-C400</f>
        <v>62510</v>
      </c>
      <c r="D397" s="42">
        <f t="shared" ref="D397" si="126">SUM(D398:D402)-D400</f>
        <v>17834</v>
      </c>
      <c r="E397" s="45">
        <f>D397/C397*100</f>
        <v>28.52983522636378</v>
      </c>
      <c r="F397" s="68" t="s">
        <v>135</v>
      </c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s="15" customFormat="1" ht="15.75">
      <c r="A398" s="40">
        <v>1097</v>
      </c>
      <c r="B398" s="62" t="s">
        <v>9</v>
      </c>
      <c r="C398" s="45">
        <v>0</v>
      </c>
      <c r="D398" s="45">
        <v>0</v>
      </c>
      <c r="E398" s="45">
        <f t="shared" ref="E398:E401" si="127">IF(C398=0,0,D398/C398*100)</f>
        <v>0</v>
      </c>
      <c r="F398" s="69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s="15" customFormat="1" ht="15.75">
      <c r="A399" s="40">
        <v>1098</v>
      </c>
      <c r="B399" s="62" t="s">
        <v>1</v>
      </c>
      <c r="C399" s="45">
        <v>0</v>
      </c>
      <c r="D399" s="45">
        <v>0</v>
      </c>
      <c r="E399" s="45">
        <f t="shared" si="127"/>
        <v>0</v>
      </c>
      <c r="F399" s="69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s="15" customFormat="1" ht="15.75">
      <c r="A400" s="40">
        <v>1099</v>
      </c>
      <c r="B400" s="62" t="s">
        <v>7</v>
      </c>
      <c r="C400" s="45">
        <v>0</v>
      </c>
      <c r="D400" s="45">
        <v>0</v>
      </c>
      <c r="E400" s="45">
        <f t="shared" si="127"/>
        <v>0</v>
      </c>
      <c r="F400" s="69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s="15" customFormat="1" ht="15.75">
      <c r="A401" s="40">
        <v>1100</v>
      </c>
      <c r="B401" s="62" t="s">
        <v>6</v>
      </c>
      <c r="C401" s="45">
        <v>0</v>
      </c>
      <c r="D401" s="45">
        <v>0</v>
      </c>
      <c r="E401" s="45">
        <f t="shared" si="127"/>
        <v>0</v>
      </c>
      <c r="F401" s="69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s="15" customFormat="1" ht="15.75">
      <c r="A402" s="40">
        <v>1101</v>
      </c>
      <c r="B402" s="62" t="s">
        <v>3</v>
      </c>
      <c r="C402" s="45">
        <v>62510</v>
      </c>
      <c r="D402" s="45">
        <v>17834</v>
      </c>
      <c r="E402" s="45">
        <f>D402/C402*100</f>
        <v>28.52983522636378</v>
      </c>
      <c r="F402" s="70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s="15" customFormat="1" ht="47.25">
      <c r="A403" s="40">
        <v>1114</v>
      </c>
      <c r="B403" s="41" t="s">
        <v>105</v>
      </c>
      <c r="C403" s="42">
        <f t="shared" ref="C403" si="128">SUM(C404:C408)-C406</f>
        <v>24000</v>
      </c>
      <c r="D403" s="42">
        <f t="shared" ref="D403" si="129">SUM(D404:D408)-D406</f>
        <v>8017.4</v>
      </c>
      <c r="E403" s="45">
        <f t="shared" ref="E403:E408" si="130">IF(C403=0,0,D403/C403*100)</f>
        <v>33.405833333333327</v>
      </c>
      <c r="F403" s="68" t="s">
        <v>151</v>
      </c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s="15" customFormat="1" ht="15.75">
      <c r="A404" s="40">
        <v>1115</v>
      </c>
      <c r="B404" s="62" t="s">
        <v>9</v>
      </c>
      <c r="C404" s="42">
        <v>0</v>
      </c>
      <c r="D404" s="42">
        <v>0</v>
      </c>
      <c r="E404" s="45">
        <f t="shared" si="130"/>
        <v>0</v>
      </c>
      <c r="F404" s="69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s="15" customFormat="1" ht="15.75">
      <c r="A405" s="40">
        <v>1116</v>
      </c>
      <c r="B405" s="62" t="s">
        <v>1</v>
      </c>
      <c r="C405" s="42">
        <v>0</v>
      </c>
      <c r="D405" s="42">
        <v>0</v>
      </c>
      <c r="E405" s="45">
        <f t="shared" si="130"/>
        <v>0</v>
      </c>
      <c r="F405" s="69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s="15" customFormat="1" ht="15.75">
      <c r="A406" s="40">
        <v>1117</v>
      </c>
      <c r="B406" s="62" t="s">
        <v>7</v>
      </c>
      <c r="C406" s="42">
        <v>0</v>
      </c>
      <c r="D406" s="42">
        <v>0</v>
      </c>
      <c r="E406" s="45">
        <f t="shared" si="130"/>
        <v>0</v>
      </c>
      <c r="F406" s="69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s="15" customFormat="1" ht="15.75">
      <c r="A407" s="40">
        <v>1118</v>
      </c>
      <c r="B407" s="62" t="s">
        <v>6</v>
      </c>
      <c r="C407" s="42">
        <v>0</v>
      </c>
      <c r="D407" s="42">
        <v>0</v>
      </c>
      <c r="E407" s="45">
        <f t="shared" si="130"/>
        <v>0</v>
      </c>
      <c r="F407" s="69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s="15" customFormat="1" ht="15.75">
      <c r="A408" s="40">
        <v>1119</v>
      </c>
      <c r="B408" s="62" t="s">
        <v>3</v>
      </c>
      <c r="C408" s="42">
        <v>24000</v>
      </c>
      <c r="D408" s="42">
        <v>8017.4</v>
      </c>
      <c r="E408" s="45">
        <f t="shared" si="130"/>
        <v>33.405833333333327</v>
      </c>
      <c r="F408" s="70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s="15" customFormat="1" ht="47.25">
      <c r="A409" s="40">
        <v>1120</v>
      </c>
      <c r="B409" s="41" t="s">
        <v>106</v>
      </c>
      <c r="C409" s="42">
        <f t="shared" ref="C409" si="131">SUM(C410:C414)-C412</f>
        <v>13500</v>
      </c>
      <c r="D409" s="45" t="s">
        <v>114</v>
      </c>
      <c r="E409" s="46">
        <v>166.3</v>
      </c>
      <c r="F409" s="68" t="s">
        <v>152</v>
      </c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s="15" customFormat="1" ht="15.75">
      <c r="A410" s="40">
        <v>1121</v>
      </c>
      <c r="B410" s="62" t="s">
        <v>9</v>
      </c>
      <c r="C410" s="42">
        <v>0</v>
      </c>
      <c r="D410" s="46">
        <v>0</v>
      </c>
      <c r="E410" s="46">
        <v>0</v>
      </c>
      <c r="F410" s="69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s="15" customFormat="1" ht="15.75">
      <c r="A411" s="40">
        <v>1122</v>
      </c>
      <c r="B411" s="62" t="s">
        <v>1</v>
      </c>
      <c r="C411" s="42">
        <v>0</v>
      </c>
      <c r="D411" s="46">
        <v>0</v>
      </c>
      <c r="E411" s="46">
        <v>0</v>
      </c>
      <c r="F411" s="69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s="15" customFormat="1" ht="15.75">
      <c r="A412" s="40">
        <v>1123</v>
      </c>
      <c r="B412" s="62" t="s">
        <v>7</v>
      </c>
      <c r="C412" s="42">
        <v>0</v>
      </c>
      <c r="D412" s="46">
        <v>0</v>
      </c>
      <c r="E412" s="46">
        <v>0</v>
      </c>
      <c r="F412" s="69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s="15" customFormat="1" ht="15.75">
      <c r="A413" s="40">
        <v>1124</v>
      </c>
      <c r="B413" s="62" t="s">
        <v>6</v>
      </c>
      <c r="C413" s="42">
        <v>0</v>
      </c>
      <c r="D413" s="46">
        <v>0</v>
      </c>
      <c r="E413" s="46">
        <v>0</v>
      </c>
      <c r="F413" s="69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s="15" customFormat="1" ht="15.75">
      <c r="A414" s="40">
        <v>1125</v>
      </c>
      <c r="B414" s="62" t="s">
        <v>3</v>
      </c>
      <c r="C414" s="42">
        <v>13500</v>
      </c>
      <c r="D414" s="45">
        <v>22450.1</v>
      </c>
      <c r="E414" s="46">
        <v>166.3</v>
      </c>
      <c r="F414" s="70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s="15" customFormat="1" ht="63">
      <c r="A415" s="40">
        <v>1138</v>
      </c>
      <c r="B415" s="41" t="s">
        <v>107</v>
      </c>
      <c r="C415" s="42">
        <f t="shared" ref="C415" si="132">SUM(C416:C420)-C418</f>
        <v>2265.3000000000002</v>
      </c>
      <c r="D415" s="42">
        <f>SUM(D416:D420)-D418</f>
        <v>3982.3</v>
      </c>
      <c r="E415" s="42">
        <f>D415/C415*100</f>
        <v>175.79570034873967</v>
      </c>
      <c r="F415" s="84" t="s">
        <v>141</v>
      </c>
      <c r="G415" s="29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s="15" customFormat="1" ht="15.75">
      <c r="A416" s="40">
        <v>1139</v>
      </c>
      <c r="B416" s="62" t="s">
        <v>9</v>
      </c>
      <c r="C416" s="45">
        <v>0</v>
      </c>
      <c r="D416" s="45">
        <v>0</v>
      </c>
      <c r="E416" s="45">
        <v>0</v>
      </c>
      <c r="F416" s="85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s="15" customFormat="1" ht="15.75">
      <c r="A417" s="40">
        <v>1140</v>
      </c>
      <c r="B417" s="62" t="s">
        <v>74</v>
      </c>
      <c r="C417" s="43">
        <v>0</v>
      </c>
      <c r="D417" s="43">
        <v>0</v>
      </c>
      <c r="E417" s="43">
        <v>0</v>
      </c>
      <c r="F417" s="85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s="15" customFormat="1" ht="15.75">
      <c r="A418" s="40">
        <v>1141</v>
      </c>
      <c r="B418" s="62" t="s">
        <v>7</v>
      </c>
      <c r="C418" s="43">
        <f t="shared" ref="C418:D418" si="133">C417</f>
        <v>0</v>
      </c>
      <c r="D418" s="43">
        <f t="shared" si="133"/>
        <v>0</v>
      </c>
      <c r="E418" s="43">
        <f t="shared" ref="E418" si="134">E417</f>
        <v>0</v>
      </c>
      <c r="F418" s="85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s="15" customFormat="1" ht="15.75">
      <c r="A419" s="40">
        <v>1142</v>
      </c>
      <c r="B419" s="62" t="s">
        <v>5</v>
      </c>
      <c r="C419" s="45">
        <v>2265.3000000000002</v>
      </c>
      <c r="D419" s="45">
        <v>3982.3</v>
      </c>
      <c r="E419" s="45">
        <f>D419/C419*100</f>
        <v>175.79570034873967</v>
      </c>
      <c r="F419" s="85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s="15" customFormat="1" ht="15.75">
      <c r="A420" s="40">
        <v>1143</v>
      </c>
      <c r="B420" s="62" t="s">
        <v>3</v>
      </c>
      <c r="C420" s="45">
        <v>0</v>
      </c>
      <c r="D420" s="45">
        <v>0</v>
      </c>
      <c r="E420" s="45">
        <v>0</v>
      </c>
      <c r="F420" s="86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s="15" customFormat="1" ht="1.5" customHeight="1">
      <c r="A421" s="82" t="s">
        <v>78</v>
      </c>
      <c r="B421" s="83"/>
      <c r="C421" s="83"/>
      <c r="D421" s="83"/>
      <c r="E421" s="83"/>
      <c r="F421" s="8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s="15" customFormat="1" ht="18" customHeight="1">
      <c r="A422" s="101"/>
      <c r="B422" s="102"/>
      <c r="C422" s="102"/>
      <c r="D422" s="102"/>
      <c r="E422" s="102"/>
      <c r="F422" s="10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s="15" customFormat="1">
      <c r="A423" s="7"/>
      <c r="B423" s="8"/>
      <c r="C423" s="9"/>
      <c r="D423" s="9"/>
      <c r="E423" s="9"/>
      <c r="F423" s="11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s="15" customFormat="1" ht="15.75">
      <c r="A424" s="80" t="s">
        <v>36</v>
      </c>
      <c r="B424" s="80"/>
      <c r="C424" s="80"/>
      <c r="D424" s="80"/>
      <c r="E424" s="80"/>
      <c r="F424" s="80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s="15" customFormat="1" ht="15.75">
      <c r="A425" s="80" t="s">
        <v>40</v>
      </c>
      <c r="B425" s="80"/>
      <c r="C425" s="80"/>
      <c r="D425" s="80"/>
      <c r="E425" s="80"/>
      <c r="F425" s="80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s="15" customFormat="1" ht="15.75">
      <c r="A426" s="80" t="s">
        <v>43</v>
      </c>
      <c r="B426" s="80"/>
      <c r="C426" s="80"/>
      <c r="D426" s="80"/>
      <c r="E426" s="80"/>
      <c r="F426" s="80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s="15" customFormat="1" ht="15.75">
      <c r="A427" s="80" t="s">
        <v>44</v>
      </c>
      <c r="B427" s="80"/>
      <c r="C427" s="80"/>
      <c r="D427" s="80"/>
      <c r="E427" s="80"/>
      <c r="F427" s="80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s="15" customFormat="1" ht="15.75">
      <c r="A428" s="80" t="s">
        <v>37</v>
      </c>
      <c r="B428" s="80"/>
      <c r="C428" s="80"/>
      <c r="D428" s="80"/>
      <c r="E428" s="80"/>
      <c r="F428" s="80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s="15" customFormat="1" ht="15.75">
      <c r="A429" s="80" t="s">
        <v>45</v>
      </c>
      <c r="B429" s="80"/>
      <c r="C429" s="80"/>
      <c r="D429" s="80"/>
      <c r="E429" s="80"/>
      <c r="F429" s="80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s="15" customFormat="1" ht="15.75">
      <c r="A430" s="80" t="s">
        <v>38</v>
      </c>
      <c r="B430" s="80"/>
      <c r="C430" s="80"/>
      <c r="D430" s="80"/>
      <c r="E430" s="80"/>
      <c r="F430" s="80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s="15" customFormat="1" ht="15.75">
      <c r="A431" s="80" t="s">
        <v>46</v>
      </c>
      <c r="B431" s="80"/>
      <c r="C431" s="80"/>
      <c r="D431" s="80"/>
      <c r="E431" s="80"/>
      <c r="F431" s="80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s="15" customFormat="1" ht="15.75">
      <c r="A432" s="80" t="s">
        <v>47</v>
      </c>
      <c r="B432" s="80"/>
      <c r="C432" s="80"/>
      <c r="D432" s="80"/>
      <c r="E432" s="80"/>
      <c r="F432" s="80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s="15" customFormat="1" ht="15.75">
      <c r="A433" s="80" t="s">
        <v>41</v>
      </c>
      <c r="B433" s="80"/>
      <c r="C433" s="80"/>
      <c r="D433" s="80"/>
      <c r="E433" s="80"/>
      <c r="F433" s="80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s="15" customFormat="1" ht="15.75">
      <c r="A434" s="80" t="s">
        <v>64</v>
      </c>
      <c r="B434" s="80"/>
      <c r="C434" s="80"/>
      <c r="D434" s="80"/>
      <c r="E434" s="80"/>
      <c r="F434" s="80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s="15" customFormat="1" ht="15.75">
      <c r="A435" s="80" t="s">
        <v>48</v>
      </c>
      <c r="B435" s="80"/>
      <c r="C435" s="80"/>
      <c r="D435" s="80"/>
      <c r="E435" s="80"/>
      <c r="F435" s="80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s="13" customFormat="1" ht="15.75">
      <c r="A436" s="80" t="s">
        <v>49</v>
      </c>
      <c r="B436" s="80"/>
      <c r="C436" s="80"/>
      <c r="D436" s="80"/>
      <c r="E436" s="80"/>
      <c r="F436" s="80"/>
    </row>
    <row r="437" spans="1:26" s="13" customFormat="1" ht="15.75">
      <c r="A437" s="80" t="s">
        <v>39</v>
      </c>
      <c r="B437" s="80"/>
      <c r="C437" s="80"/>
      <c r="D437" s="80"/>
      <c r="E437" s="80"/>
      <c r="F437" s="80"/>
    </row>
    <row r="438" spans="1:26" s="13" customFormat="1" ht="15.75">
      <c r="A438" s="80" t="s">
        <v>42</v>
      </c>
      <c r="B438" s="80"/>
      <c r="C438" s="80"/>
      <c r="D438" s="80"/>
      <c r="E438" s="80"/>
      <c r="F438" s="80"/>
    </row>
    <row r="439" spans="1:26" s="13" customFormat="1" ht="15.75">
      <c r="A439" s="80" t="s">
        <v>50</v>
      </c>
      <c r="B439" s="80"/>
      <c r="C439" s="80"/>
      <c r="D439" s="80"/>
      <c r="E439" s="80"/>
      <c r="F439" s="80"/>
    </row>
    <row r="440" spans="1:26" s="13" customFormat="1" ht="15.75">
      <c r="A440" s="80" t="s">
        <v>51</v>
      </c>
      <c r="B440" s="80"/>
      <c r="C440" s="80"/>
      <c r="D440" s="80"/>
      <c r="E440" s="80"/>
      <c r="F440" s="80"/>
    </row>
    <row r="441" spans="1:26" s="13" customFormat="1">
      <c r="A441" s="17"/>
      <c r="B441" s="18"/>
      <c r="C441" s="19"/>
      <c r="D441" s="19"/>
      <c r="E441" s="19"/>
      <c r="F441" s="20"/>
    </row>
    <row r="442" spans="1:26" s="13" customFormat="1">
      <c r="F442" s="30"/>
    </row>
    <row r="443" spans="1:26" s="13" customFormat="1">
      <c r="F443" s="30"/>
    </row>
    <row r="444" spans="1:26" s="13" customFormat="1">
      <c r="F444" s="30"/>
    </row>
    <row r="445" spans="1:26" s="13" customFormat="1">
      <c r="F445" s="30"/>
    </row>
    <row r="446" spans="1:26" s="13" customFormat="1">
      <c r="F446" s="30"/>
    </row>
    <row r="447" spans="1:26" s="13" customFormat="1">
      <c r="F447" s="30"/>
    </row>
    <row r="448" spans="1:26" s="13" customFormat="1">
      <c r="F448" s="30"/>
    </row>
    <row r="449" spans="6:6" s="13" customFormat="1">
      <c r="F449" s="30"/>
    </row>
    <row r="450" spans="6:6" s="13" customFormat="1">
      <c r="F450" s="30"/>
    </row>
    <row r="451" spans="6:6" s="13" customFormat="1">
      <c r="F451" s="30"/>
    </row>
    <row r="452" spans="6:6" s="13" customFormat="1">
      <c r="F452" s="30"/>
    </row>
    <row r="453" spans="6:6" s="13" customFormat="1">
      <c r="F453" s="30"/>
    </row>
    <row r="454" spans="6:6" s="13" customFormat="1">
      <c r="F454" s="30"/>
    </row>
    <row r="455" spans="6:6" s="13" customFormat="1">
      <c r="F455" s="30"/>
    </row>
    <row r="456" spans="6:6" s="13" customFormat="1">
      <c r="F456" s="30"/>
    </row>
    <row r="457" spans="6:6" s="13" customFormat="1">
      <c r="F457" s="30"/>
    </row>
    <row r="458" spans="6:6" s="13" customFormat="1">
      <c r="F458" s="30"/>
    </row>
    <row r="459" spans="6:6" s="13" customFormat="1">
      <c r="F459" s="30"/>
    </row>
    <row r="460" spans="6:6" s="13" customFormat="1">
      <c r="F460" s="30"/>
    </row>
    <row r="461" spans="6:6" s="13" customFormat="1">
      <c r="F461" s="30"/>
    </row>
    <row r="462" spans="6:6" s="13" customFormat="1">
      <c r="F462" s="30"/>
    </row>
    <row r="463" spans="6:6" s="13" customFormat="1">
      <c r="F463" s="30"/>
    </row>
    <row r="464" spans="6:6" s="13" customFormat="1">
      <c r="F464" s="30"/>
    </row>
    <row r="465" spans="6:6" s="13" customFormat="1">
      <c r="F465" s="30"/>
    </row>
    <row r="466" spans="6:6" s="13" customFormat="1">
      <c r="F466" s="30"/>
    </row>
    <row r="467" spans="6:6" s="13" customFormat="1">
      <c r="F467" s="30"/>
    </row>
    <row r="468" spans="6:6" s="13" customFormat="1">
      <c r="F468" s="30"/>
    </row>
    <row r="469" spans="6:6" s="13" customFormat="1">
      <c r="F469" s="30"/>
    </row>
    <row r="470" spans="6:6" s="13" customFormat="1">
      <c r="F470" s="30"/>
    </row>
    <row r="471" spans="6:6" s="13" customFormat="1">
      <c r="F471" s="30"/>
    </row>
    <row r="472" spans="6:6" s="6" customFormat="1">
      <c r="F472" s="12"/>
    </row>
    <row r="473" spans="6:6" s="6" customFormat="1">
      <c r="F473" s="12"/>
    </row>
    <row r="474" spans="6:6" s="6" customFormat="1">
      <c r="F474" s="12"/>
    </row>
    <row r="475" spans="6:6" s="6" customFormat="1">
      <c r="F475" s="12"/>
    </row>
    <row r="476" spans="6:6" s="6" customFormat="1">
      <c r="F476" s="12"/>
    </row>
    <row r="477" spans="6:6" s="6" customFormat="1">
      <c r="F477" s="12"/>
    </row>
    <row r="478" spans="6:6" s="6" customFormat="1">
      <c r="F478" s="12"/>
    </row>
    <row r="479" spans="6:6" s="6" customFormat="1">
      <c r="F479" s="12"/>
    </row>
    <row r="480" spans="6:6" s="6" customFormat="1">
      <c r="F480" s="12"/>
    </row>
    <row r="481" spans="6:6" s="6" customFormat="1">
      <c r="F481" s="12"/>
    </row>
    <row r="482" spans="6:6" s="6" customFormat="1">
      <c r="F482" s="12"/>
    </row>
    <row r="483" spans="6:6" s="6" customFormat="1">
      <c r="F483" s="12"/>
    </row>
    <row r="484" spans="6:6" s="6" customFormat="1">
      <c r="F484" s="12"/>
    </row>
    <row r="485" spans="6:6" s="6" customFormat="1">
      <c r="F485" s="12"/>
    </row>
    <row r="486" spans="6:6" s="6" customFormat="1">
      <c r="F486" s="12"/>
    </row>
    <row r="487" spans="6:6" s="6" customFormat="1">
      <c r="F487" s="12"/>
    </row>
    <row r="488" spans="6:6" s="6" customFormat="1">
      <c r="F488" s="12"/>
    </row>
    <row r="489" spans="6:6" s="6" customFormat="1">
      <c r="F489" s="12"/>
    </row>
    <row r="490" spans="6:6" s="6" customFormat="1">
      <c r="F490" s="12"/>
    </row>
    <row r="491" spans="6:6" s="6" customFormat="1">
      <c r="F491" s="12"/>
    </row>
    <row r="492" spans="6:6" s="6" customFormat="1">
      <c r="F492" s="12"/>
    </row>
    <row r="493" spans="6:6" s="6" customFormat="1">
      <c r="F493" s="12"/>
    </row>
    <row r="494" spans="6:6" s="6" customFormat="1">
      <c r="F494" s="12"/>
    </row>
    <row r="495" spans="6:6" s="6" customFormat="1">
      <c r="F495" s="12"/>
    </row>
    <row r="496" spans="6:6" s="6" customFormat="1">
      <c r="F496" s="12"/>
    </row>
    <row r="497" spans="6:6" s="6" customFormat="1">
      <c r="F497" s="12"/>
    </row>
    <row r="498" spans="6:6" s="6" customFormat="1">
      <c r="F498" s="12"/>
    </row>
    <row r="499" spans="6:6" s="6" customFormat="1">
      <c r="F499" s="12"/>
    </row>
    <row r="500" spans="6:6" s="6" customFormat="1">
      <c r="F500" s="12"/>
    </row>
    <row r="501" spans="6:6" s="6" customFormat="1">
      <c r="F501" s="12"/>
    </row>
    <row r="502" spans="6:6" s="6" customFormat="1">
      <c r="F502" s="12"/>
    </row>
    <row r="503" spans="6:6" s="6" customFormat="1">
      <c r="F503" s="12"/>
    </row>
    <row r="504" spans="6:6" s="6" customFormat="1">
      <c r="F504" s="12"/>
    </row>
    <row r="505" spans="6:6" s="6" customFormat="1">
      <c r="F505" s="12"/>
    </row>
    <row r="506" spans="6:6" s="6" customFormat="1">
      <c r="F506" s="12"/>
    </row>
    <row r="507" spans="6:6" s="6" customFormat="1">
      <c r="F507" s="12"/>
    </row>
    <row r="508" spans="6:6" s="6" customFormat="1">
      <c r="F508" s="12"/>
    </row>
    <row r="509" spans="6:6" s="6" customFormat="1">
      <c r="F509" s="12"/>
    </row>
    <row r="510" spans="6:6" s="6" customFormat="1">
      <c r="F510" s="12"/>
    </row>
    <row r="511" spans="6:6" s="6" customFormat="1">
      <c r="F511" s="12"/>
    </row>
    <row r="512" spans="6:6" s="6" customFormat="1">
      <c r="F512" s="12"/>
    </row>
    <row r="513" spans="6:6" s="6" customFormat="1">
      <c r="F513" s="12"/>
    </row>
    <row r="514" spans="6:6" s="6" customFormat="1">
      <c r="F514" s="12"/>
    </row>
    <row r="515" spans="6:6" s="6" customFormat="1">
      <c r="F515" s="12"/>
    </row>
    <row r="516" spans="6:6" s="6" customFormat="1">
      <c r="F516" s="12"/>
    </row>
    <row r="517" spans="6:6" s="6" customFormat="1">
      <c r="F517" s="12"/>
    </row>
    <row r="518" spans="6:6" s="6" customFormat="1">
      <c r="F518" s="12"/>
    </row>
    <row r="519" spans="6:6" s="6" customFormat="1">
      <c r="F519" s="12"/>
    </row>
    <row r="520" spans="6:6" s="6" customFormat="1">
      <c r="F520" s="12"/>
    </row>
    <row r="521" spans="6:6" s="6" customFormat="1">
      <c r="F521" s="12"/>
    </row>
    <row r="522" spans="6:6" s="6" customFormat="1">
      <c r="F522" s="12"/>
    </row>
    <row r="523" spans="6:6" s="6" customFormat="1">
      <c r="F523" s="12"/>
    </row>
    <row r="524" spans="6:6" s="6" customFormat="1">
      <c r="F524" s="12"/>
    </row>
    <row r="525" spans="6:6" s="6" customFormat="1">
      <c r="F525" s="12"/>
    </row>
    <row r="526" spans="6:6" s="6" customFormat="1">
      <c r="F526" s="12"/>
    </row>
    <row r="527" spans="6:6" s="6" customFormat="1">
      <c r="F527" s="12"/>
    </row>
    <row r="528" spans="6:6" s="6" customFormat="1">
      <c r="F528" s="12"/>
    </row>
    <row r="529" spans="6:6" s="6" customFormat="1">
      <c r="F529" s="12"/>
    </row>
    <row r="530" spans="6:6" s="6" customFormat="1">
      <c r="F530" s="12"/>
    </row>
    <row r="531" spans="6:6" s="6" customFormat="1">
      <c r="F531" s="12"/>
    </row>
    <row r="532" spans="6:6" s="6" customFormat="1">
      <c r="F532" s="12"/>
    </row>
    <row r="533" spans="6:6" s="6" customFormat="1">
      <c r="F533" s="12"/>
    </row>
    <row r="534" spans="6:6" s="6" customFormat="1">
      <c r="F534" s="12"/>
    </row>
    <row r="535" spans="6:6" s="6" customFormat="1">
      <c r="F535" s="12"/>
    </row>
    <row r="536" spans="6:6" s="6" customFormat="1">
      <c r="F536" s="12"/>
    </row>
    <row r="537" spans="6:6" s="6" customFormat="1">
      <c r="F537" s="12"/>
    </row>
    <row r="538" spans="6:6" s="6" customFormat="1">
      <c r="F538" s="12"/>
    </row>
    <row r="539" spans="6:6" s="6" customFormat="1">
      <c r="F539" s="12"/>
    </row>
    <row r="540" spans="6:6" s="6" customFormat="1">
      <c r="F540" s="12"/>
    </row>
    <row r="541" spans="6:6" s="6" customFormat="1">
      <c r="F541" s="12"/>
    </row>
    <row r="542" spans="6:6" s="6" customFormat="1">
      <c r="F542" s="12"/>
    </row>
    <row r="543" spans="6:6" s="6" customFormat="1">
      <c r="F543" s="12"/>
    </row>
    <row r="544" spans="6:6" s="6" customFormat="1">
      <c r="F544" s="12"/>
    </row>
    <row r="545" spans="1:6" s="6" customFormat="1">
      <c r="F545" s="12"/>
    </row>
    <row r="546" spans="1:6" s="6" customFormat="1">
      <c r="F546" s="12"/>
    </row>
    <row r="547" spans="1:6" s="6" customFormat="1">
      <c r="F547" s="12"/>
    </row>
    <row r="548" spans="1:6" s="6" customFormat="1">
      <c r="F548" s="12"/>
    </row>
    <row r="549" spans="1:6">
      <c r="A549" s="6"/>
      <c r="B549" s="6"/>
      <c r="C549" s="6"/>
      <c r="D549" s="6"/>
      <c r="E549" s="6"/>
      <c r="F549" s="12"/>
    </row>
    <row r="550" spans="1:6">
      <c r="A550" s="6"/>
      <c r="B550" s="6"/>
      <c r="C550" s="6"/>
      <c r="D550" s="6"/>
      <c r="E550" s="6"/>
      <c r="F550" s="12"/>
    </row>
    <row r="551" spans="1:6">
      <c r="A551" s="6"/>
      <c r="B551" s="6"/>
      <c r="C551" s="6"/>
      <c r="D551" s="6"/>
      <c r="E551" s="6"/>
      <c r="F551" s="12"/>
    </row>
    <row r="552" spans="1:6">
      <c r="A552" s="6"/>
      <c r="B552" s="6"/>
      <c r="C552" s="6"/>
      <c r="D552" s="6"/>
      <c r="E552" s="6"/>
      <c r="F552" s="12"/>
    </row>
    <row r="553" spans="1:6">
      <c r="A553" s="6"/>
      <c r="B553" s="6"/>
      <c r="C553" s="6"/>
      <c r="D553" s="6"/>
      <c r="E553" s="6"/>
      <c r="F553" s="12"/>
    </row>
    <row r="554" spans="1:6">
      <c r="A554" s="6"/>
      <c r="B554" s="6"/>
      <c r="C554" s="6"/>
      <c r="D554" s="6"/>
      <c r="E554" s="6"/>
      <c r="F554" s="12"/>
    </row>
  </sheetData>
  <mergeCells count="100">
    <mergeCell ref="F84:F89"/>
    <mergeCell ref="F90:F95"/>
    <mergeCell ref="F145:F150"/>
    <mergeCell ref="B310:F310"/>
    <mergeCell ref="F60:F65"/>
    <mergeCell ref="F194:F199"/>
    <mergeCell ref="F226:F231"/>
    <mergeCell ref="F232:F237"/>
    <mergeCell ref="F151:F156"/>
    <mergeCell ref="F181:F186"/>
    <mergeCell ref="F213:F218"/>
    <mergeCell ref="F126:F131"/>
    <mergeCell ref="F132:F137"/>
    <mergeCell ref="F138:F143"/>
    <mergeCell ref="B144:F144"/>
    <mergeCell ref="F120:F125"/>
    <mergeCell ref="F72:F77"/>
    <mergeCell ref="F78:F83"/>
    <mergeCell ref="A422:F422"/>
    <mergeCell ref="B206:F206"/>
    <mergeCell ref="B193:F193"/>
    <mergeCell ref="F157:F162"/>
    <mergeCell ref="F163:F168"/>
    <mergeCell ref="F169:F174"/>
    <mergeCell ref="F359:F364"/>
    <mergeCell ref="F219:F224"/>
    <mergeCell ref="F207:F212"/>
    <mergeCell ref="F238:F243"/>
    <mergeCell ref="F244:F249"/>
    <mergeCell ref="B225:F225"/>
    <mergeCell ref="F256:F261"/>
    <mergeCell ref="F250:F255"/>
    <mergeCell ref="A440:F440"/>
    <mergeCell ref="A429:F429"/>
    <mergeCell ref="A435:F435"/>
    <mergeCell ref="A430:F430"/>
    <mergeCell ref="A434:F434"/>
    <mergeCell ref="A437:F437"/>
    <mergeCell ref="A439:F439"/>
    <mergeCell ref="A432:F432"/>
    <mergeCell ref="A436:F436"/>
    <mergeCell ref="A431:F431"/>
    <mergeCell ref="A438:F438"/>
    <mergeCell ref="A433:F433"/>
    <mergeCell ref="C1:F3"/>
    <mergeCell ref="B16:F16"/>
    <mergeCell ref="B59:F59"/>
    <mergeCell ref="A5:F5"/>
    <mergeCell ref="A7:A8"/>
    <mergeCell ref="B7:B8"/>
    <mergeCell ref="F7:F8"/>
    <mergeCell ref="F29:F34"/>
    <mergeCell ref="F35:F40"/>
    <mergeCell ref="F47:F52"/>
    <mergeCell ref="F53:F58"/>
    <mergeCell ref="F17:F22"/>
    <mergeCell ref="F10:F15"/>
    <mergeCell ref="F41:F46"/>
    <mergeCell ref="F23:F28"/>
    <mergeCell ref="C7:E7"/>
    <mergeCell ref="F262:F267"/>
    <mergeCell ref="F274:F279"/>
    <mergeCell ref="F329:F334"/>
    <mergeCell ref="B371:F371"/>
    <mergeCell ref="A424:F424"/>
    <mergeCell ref="F372:F377"/>
    <mergeCell ref="F365:F370"/>
    <mergeCell ref="F286:F291"/>
    <mergeCell ref="F298:F303"/>
    <mergeCell ref="F304:F309"/>
    <mergeCell ref="F268:F273"/>
    <mergeCell ref="F280:F285"/>
    <mergeCell ref="F292:F297"/>
    <mergeCell ref="A428:F428"/>
    <mergeCell ref="A427:F427"/>
    <mergeCell ref="B384:F384"/>
    <mergeCell ref="A425:F425"/>
    <mergeCell ref="A426:F426"/>
    <mergeCell ref="A421:F421"/>
    <mergeCell ref="F415:F420"/>
    <mergeCell ref="F409:F414"/>
    <mergeCell ref="F397:F402"/>
    <mergeCell ref="F391:F396"/>
    <mergeCell ref="F385:F390"/>
    <mergeCell ref="F66:F71"/>
    <mergeCell ref="F353:F358"/>
    <mergeCell ref="F403:F408"/>
    <mergeCell ref="F378:F383"/>
    <mergeCell ref="F96:F101"/>
    <mergeCell ref="F108:F113"/>
    <mergeCell ref="F114:F119"/>
    <mergeCell ref="F311:F316"/>
    <mergeCell ref="F102:F107"/>
    <mergeCell ref="F200:F205"/>
    <mergeCell ref="F187:F192"/>
    <mergeCell ref="F317:F322"/>
    <mergeCell ref="F323:F328"/>
    <mergeCell ref="F335:F340"/>
    <mergeCell ref="F341:F346"/>
    <mergeCell ref="F347:F352"/>
  </mergeCells>
  <printOptions horizontalCentered="1"/>
  <pageMargins left="0.78740157480314965" right="0.78740157480314965" top="0.98425196850393704" bottom="0.39370078740157483" header="0" footer="0"/>
  <pageSetup paperSize="9" scale="73" firstPageNumber="17" fitToHeight="5" orientation="landscape" useFirstPageNumber="1" r:id="rId1"/>
  <headerFooter>
    <oddHeader>&amp;C&amp;P</oddHeader>
  </headerFooter>
  <rowBreaks count="1" manualBreakCount="1">
    <brk id="40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ПМ</vt:lpstr>
      <vt:lpstr>Лист1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2020-08-11T05:57:23Z</dcterms:modified>
</cp:coreProperties>
</file>