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995"/>
  </bookViews>
  <sheets>
    <sheet name="ПМ" sheetId="12" r:id="rId1"/>
  </sheets>
  <definedNames>
    <definedName name="_xlnm.Print_Titles" localSheetId="0">ПМ!$6:$6</definedName>
    <definedName name="_xlnm.Print_Area" localSheetId="0">ПМ!$A$1:$E$424</definedName>
  </definedNames>
  <calcPr calcId="152511" calcOnSave="0"/>
</workbook>
</file>

<file path=xl/calcChain.xml><?xml version="1.0" encoding="utf-8"?>
<calcChain xmlns="http://schemas.openxmlformats.org/spreadsheetml/2006/main">
  <c r="D8" i="12" l="1"/>
  <c r="D400" i="12" l="1"/>
  <c r="D394" i="12"/>
  <c r="D388" i="12"/>
  <c r="D382" i="12"/>
  <c r="D372" i="12"/>
  <c r="D373" i="12"/>
  <c r="D374" i="12"/>
  <c r="D375" i="12"/>
  <c r="D371" i="12"/>
  <c r="E404" i="12" l="1"/>
  <c r="E400" i="12"/>
  <c r="E399" i="12"/>
  <c r="E394" i="12"/>
  <c r="E393" i="12"/>
  <c r="E388" i="12"/>
  <c r="E387" i="12"/>
  <c r="E382" i="12"/>
  <c r="E381" i="12"/>
  <c r="E376" i="12"/>
  <c r="E375" i="12"/>
  <c r="E374" i="12"/>
  <c r="D370" i="12"/>
  <c r="E370" i="12" s="1"/>
  <c r="E368" i="12"/>
  <c r="E362" i="12"/>
  <c r="E363" i="12"/>
  <c r="E357" i="12"/>
  <c r="D363" i="12"/>
  <c r="D357" i="12"/>
  <c r="D286" i="12"/>
  <c r="D287" i="12"/>
  <c r="D288" i="12"/>
  <c r="E288" i="12" s="1"/>
  <c r="D289" i="12"/>
  <c r="D285" i="12"/>
  <c r="D344" i="12"/>
  <c r="E344" i="12" s="1"/>
  <c r="D338" i="12"/>
  <c r="E338" i="12" s="1"/>
  <c r="D332" i="12"/>
  <c r="E332" i="12" s="1"/>
  <c r="D326" i="12"/>
  <c r="E326" i="12" s="1"/>
  <c r="D314" i="12"/>
  <c r="E314" i="12" s="1"/>
  <c r="D302" i="12"/>
  <c r="D296" i="12"/>
  <c r="E296" i="12" s="1"/>
  <c r="D290" i="12"/>
  <c r="E290" i="12" s="1"/>
  <c r="E348" i="12"/>
  <c r="E342" i="12"/>
  <c r="E340" i="12"/>
  <c r="E336" i="12"/>
  <c r="E334" i="12"/>
  <c r="E330" i="12"/>
  <c r="E328" i="12"/>
  <c r="E317" i="12"/>
  <c r="E318" i="12"/>
  <c r="E316" i="12"/>
  <c r="E304" i="12"/>
  <c r="E300" i="12"/>
  <c r="E294" i="12"/>
  <c r="E350" i="12"/>
  <c r="E320" i="12"/>
  <c r="E308" i="12"/>
  <c r="E302" i="12"/>
  <c r="E287" i="12"/>
  <c r="E286" i="12"/>
  <c r="D277" i="12"/>
  <c r="D271" i="12"/>
  <c r="D265" i="12"/>
  <c r="D259" i="12"/>
  <c r="D253" i="12"/>
  <c r="D247" i="12"/>
  <c r="D235" i="12"/>
  <c r="D241" i="12"/>
  <c r="D284" i="12" l="1"/>
  <c r="E284" i="12" s="1"/>
  <c r="D229" i="12"/>
  <c r="D223" i="12"/>
  <c r="D219" i="12"/>
  <c r="D220" i="12"/>
  <c r="D221" i="12"/>
  <c r="D222" i="12"/>
  <c r="D218" i="12"/>
  <c r="D376" i="12"/>
  <c r="D210" i="12"/>
  <c r="D204" i="12"/>
  <c r="D200" i="12"/>
  <c r="D201" i="12"/>
  <c r="D202" i="12"/>
  <c r="E202" i="12" s="1"/>
  <c r="D203" i="12"/>
  <c r="D199" i="12"/>
  <c r="D187" i="12"/>
  <c r="D188" i="12"/>
  <c r="D189" i="12"/>
  <c r="D190" i="12"/>
  <c r="D186" i="12"/>
  <c r="D185" i="12"/>
  <c r="D191" i="12"/>
  <c r="E108" i="12"/>
  <c r="E109" i="12"/>
  <c r="E107" i="12"/>
  <c r="E102" i="12"/>
  <c r="E103" i="12"/>
  <c r="E101" i="12"/>
  <c r="E97" i="12"/>
  <c r="E91" i="12"/>
  <c r="E83" i="12"/>
  <c r="E80" i="12"/>
  <c r="E73" i="12"/>
  <c r="E60" i="12"/>
  <c r="E61" i="12"/>
  <c r="E59" i="12"/>
  <c r="E54" i="12"/>
  <c r="E55" i="12"/>
  <c r="E53" i="12"/>
  <c r="E17" i="12"/>
  <c r="E18" i="12"/>
  <c r="E19" i="12"/>
  <c r="E16" i="12"/>
  <c r="E42" i="12"/>
  <c r="D217" i="12" l="1"/>
  <c r="D198" i="12"/>
  <c r="E198" i="12" s="1"/>
  <c r="E36" i="12" l="1"/>
  <c r="E29" i="12"/>
  <c r="E30" i="12"/>
  <c r="E28" i="12"/>
  <c r="E25" i="12"/>
  <c r="E280" i="12"/>
  <c r="E281" i="12"/>
  <c r="E279" i="12"/>
  <c r="E277" i="12"/>
  <c r="E276" i="12"/>
  <c r="E275" i="12"/>
  <c r="E271" i="12"/>
  <c r="E269" i="12"/>
  <c r="E265" i="12"/>
  <c r="E264" i="12"/>
  <c r="E259" i="12"/>
  <c r="E258" i="12"/>
  <c r="E257" i="12"/>
  <c r="E253" i="12"/>
  <c r="E252" i="12"/>
  <c r="E247" i="12"/>
  <c r="E246" i="12"/>
  <c r="E241" i="12"/>
  <c r="E238" i="12"/>
  <c r="E239" i="12"/>
  <c r="E237" i="12"/>
  <c r="E235" i="12"/>
  <c r="E233" i="12"/>
  <c r="E229" i="12"/>
  <c r="E227" i="12"/>
  <c r="E223" i="12"/>
  <c r="E220" i="12"/>
  <c r="E221" i="12"/>
  <c r="E222" i="12"/>
  <c r="E219" i="12"/>
  <c r="E210" i="12"/>
  <c r="E208" i="12"/>
  <c r="E204" i="12"/>
  <c r="E193" i="12"/>
  <c r="E191" i="12"/>
  <c r="E187" i="12"/>
  <c r="E185" i="12"/>
  <c r="D148" i="12"/>
  <c r="D154" i="12"/>
  <c r="E154" i="12" s="1"/>
  <c r="D160" i="12"/>
  <c r="E160" i="12" s="1"/>
  <c r="D166" i="12"/>
  <c r="E166" i="12" s="1"/>
  <c r="D172" i="12"/>
  <c r="D178" i="12"/>
  <c r="E178" i="12" s="1"/>
  <c r="E181" i="12"/>
  <c r="E182" i="12"/>
  <c r="E180" i="12"/>
  <c r="E176" i="12"/>
  <c r="E172" i="12"/>
  <c r="E169" i="12"/>
  <c r="E170" i="12"/>
  <c r="E168" i="12"/>
  <c r="E157" i="12"/>
  <c r="E158" i="12"/>
  <c r="E156" i="12"/>
  <c r="E152" i="12"/>
  <c r="E148" i="12"/>
  <c r="E146" i="12"/>
  <c r="D142" i="12"/>
  <c r="E142" i="12" s="1"/>
  <c r="D138" i="12"/>
  <c r="E138" i="12" s="1"/>
  <c r="D139" i="12"/>
  <c r="E139" i="12" s="1"/>
  <c r="D140" i="12"/>
  <c r="E140" i="12" s="1"/>
  <c r="D141" i="12"/>
  <c r="D137" i="12"/>
  <c r="D129" i="12"/>
  <c r="E129" i="12" s="1"/>
  <c r="D123" i="12"/>
  <c r="E123" i="12" s="1"/>
  <c r="D117" i="12"/>
  <c r="E117" i="12" s="1"/>
  <c r="D111" i="12"/>
  <c r="E111" i="12" s="1"/>
  <c r="D105" i="12"/>
  <c r="E105" i="12" s="1"/>
  <c r="D99" i="12"/>
  <c r="E99" i="12" s="1"/>
  <c r="D93" i="12"/>
  <c r="E93" i="12" s="1"/>
  <c r="D87" i="12"/>
  <c r="E87" i="12" s="1"/>
  <c r="D81" i="12"/>
  <c r="E81" i="12" s="1"/>
  <c r="D75" i="12"/>
  <c r="E75" i="12" s="1"/>
  <c r="D69" i="12"/>
  <c r="E69" i="12" s="1"/>
  <c r="D63" i="12"/>
  <c r="E63" i="12" s="1"/>
  <c r="D57" i="12"/>
  <c r="E57" i="12" s="1"/>
  <c r="D51" i="12"/>
  <c r="E51" i="12" s="1"/>
  <c r="D47" i="12"/>
  <c r="E47" i="12" s="1"/>
  <c r="D48" i="12"/>
  <c r="E48" i="12" s="1"/>
  <c r="D49" i="12"/>
  <c r="E49" i="12" s="1"/>
  <c r="D50" i="12"/>
  <c r="E50" i="12" s="1"/>
  <c r="D46" i="12"/>
  <c r="D38" i="12"/>
  <c r="D32" i="12"/>
  <c r="E32" i="12" s="1"/>
  <c r="D26" i="12"/>
  <c r="E26" i="12" s="1"/>
  <c r="D20" i="12"/>
  <c r="E20" i="12" s="1"/>
  <c r="D16" i="12"/>
  <c r="D17" i="12"/>
  <c r="D18" i="12"/>
  <c r="D19" i="12"/>
  <c r="D15" i="12"/>
  <c r="C372" i="12"/>
  <c r="C374" i="12"/>
  <c r="C375" i="12"/>
  <c r="C371" i="12"/>
  <c r="C286" i="12"/>
  <c r="C288" i="12"/>
  <c r="C289" i="12"/>
  <c r="C285" i="12"/>
  <c r="C219" i="12"/>
  <c r="C221" i="12"/>
  <c r="C222" i="12"/>
  <c r="C218" i="12"/>
  <c r="C200" i="12"/>
  <c r="C202" i="12"/>
  <c r="C203" i="12"/>
  <c r="C199" i="12"/>
  <c r="C187" i="12"/>
  <c r="C188" i="12"/>
  <c r="C189" i="12"/>
  <c r="C190" i="12"/>
  <c r="C186" i="12"/>
  <c r="C138" i="12"/>
  <c r="C139" i="12"/>
  <c r="C140" i="12"/>
  <c r="C141" i="12"/>
  <c r="C137" i="12"/>
  <c r="C47" i="12"/>
  <c r="C48" i="12"/>
  <c r="C49" i="12"/>
  <c r="C50" i="12"/>
  <c r="C46" i="12"/>
  <c r="C18" i="12"/>
  <c r="C15" i="12"/>
  <c r="D11" i="12" l="1"/>
  <c r="D9" i="12"/>
  <c r="D10" i="12"/>
  <c r="D136" i="12"/>
  <c r="E136" i="12" s="1"/>
  <c r="D12" i="12"/>
  <c r="D45" i="12"/>
  <c r="E45" i="12" s="1"/>
  <c r="D14" i="12"/>
  <c r="D7" i="12" l="1"/>
  <c r="C277" i="12" l="1"/>
  <c r="C274" i="12"/>
  <c r="C213" i="12"/>
  <c r="C201" i="12" s="1"/>
  <c r="C41" i="12"/>
  <c r="C17" i="12" s="1"/>
  <c r="C323" i="12"/>
  <c r="C403" i="12"/>
  <c r="C359" i="12"/>
  <c r="C360" i="12"/>
  <c r="C361" i="12"/>
  <c r="C11" i="12" s="1"/>
  <c r="E11" i="12" s="1"/>
  <c r="C362" i="12"/>
  <c r="C358" i="12"/>
  <c r="C8" i="12" s="1"/>
  <c r="C350" i="12"/>
  <c r="C129" i="12"/>
  <c r="C123" i="12"/>
  <c r="C51" i="12"/>
  <c r="C394" i="12"/>
  <c r="C388" i="12"/>
  <c r="C382" i="12"/>
  <c r="C376" i="12"/>
  <c r="C363" i="12"/>
  <c r="C344" i="12"/>
  <c r="C308" i="12"/>
  <c r="C302" i="12"/>
  <c r="C296" i="12"/>
  <c r="C290" i="12"/>
  <c r="C265" i="12"/>
  <c r="C259" i="12"/>
  <c r="C253" i="12"/>
  <c r="C247" i="12"/>
  <c r="C241" i="12"/>
  <c r="C229" i="12"/>
  <c r="C204" i="12"/>
  <c r="C191" i="12"/>
  <c r="C178" i="12"/>
  <c r="C172" i="12"/>
  <c r="C166" i="12"/>
  <c r="C160" i="12"/>
  <c r="C154" i="12"/>
  <c r="C148" i="12"/>
  <c r="C142" i="12"/>
  <c r="C117" i="12"/>
  <c r="C111" i="12"/>
  <c r="C105" i="12"/>
  <c r="C99" i="12"/>
  <c r="C87" i="12"/>
  <c r="C81" i="12"/>
  <c r="C75" i="12"/>
  <c r="C69" i="12"/>
  <c r="C63" i="12"/>
  <c r="C57" i="12"/>
  <c r="C32" i="12"/>
  <c r="C26" i="12"/>
  <c r="C314" i="12"/>
  <c r="C235" i="12"/>
  <c r="C25" i="12"/>
  <c r="C338" i="12"/>
  <c r="C223" i="12"/>
  <c r="C93" i="12"/>
  <c r="C332" i="12"/>
  <c r="C326" i="12"/>
  <c r="C43" i="12"/>
  <c r="C400" i="12" l="1"/>
  <c r="C373" i="12"/>
  <c r="C320" i="12"/>
  <c r="C287" i="12"/>
  <c r="C271" i="12"/>
  <c r="C220" i="12"/>
  <c r="C217" i="12" s="1"/>
  <c r="E217" i="12" s="1"/>
  <c r="C210" i="12"/>
  <c r="C20" i="12"/>
  <c r="C19" i="12"/>
  <c r="C12" i="12" s="1"/>
  <c r="E12" i="12" s="1"/>
  <c r="C357" i="12"/>
  <c r="C45" i="12"/>
  <c r="C185" i="12"/>
  <c r="C198" i="12"/>
  <c r="C370" i="12"/>
  <c r="C284" i="12"/>
  <c r="C40" i="12"/>
  <c r="C10" i="12" l="1"/>
  <c r="E10" i="12" s="1"/>
  <c r="C38" i="12"/>
  <c r="E38" i="12" s="1"/>
  <c r="C16" i="12"/>
  <c r="C14" i="12" l="1"/>
  <c r="E14" i="12" s="1"/>
  <c r="C9" i="12"/>
  <c r="E9" i="12" s="1"/>
  <c r="C136" i="12"/>
  <c r="C7" i="12" l="1"/>
  <c r="E7" i="12" s="1"/>
</calcChain>
</file>

<file path=xl/sharedStrings.xml><?xml version="1.0" encoding="utf-8"?>
<sst xmlns="http://schemas.openxmlformats.org/spreadsheetml/2006/main" count="463" uniqueCount="153">
  <si>
    <t xml:space="preserve">федеральный бюджет       </t>
  </si>
  <si>
    <t xml:space="preserve">областной бюджет         </t>
  </si>
  <si>
    <t xml:space="preserve">местный бюджет           </t>
  </si>
  <si>
    <t xml:space="preserve">внебюджетные источники   </t>
  </si>
  <si>
    <t xml:space="preserve">в том числе субсидии местным бюджетам     </t>
  </si>
  <si>
    <t xml:space="preserve">местный бюджет         </t>
  </si>
  <si>
    <t>местный бюджет</t>
  </si>
  <si>
    <t>в том числе субсидии местным бюджетам</t>
  </si>
  <si>
    <t xml:space="preserve">федеральный бюджет         </t>
  </si>
  <si>
    <t>федеральный бюджет</t>
  </si>
  <si>
    <t xml:space="preserve">Всего по комплексной программе 
в том числе:          </t>
  </si>
  <si>
    <t>Направление 2 «Развитие образования»</t>
  </si>
  <si>
    <t>Направление 1 «Развитие строительного комплекса»</t>
  </si>
  <si>
    <t>Всего по направлению 2 «Развитие образования»
в том числе:</t>
  </si>
  <si>
    <t>Направление 3 «Развитие физической культуры и спорта»</t>
  </si>
  <si>
    <t>Направление 4 «Развитие здравоохранения»</t>
  </si>
  <si>
    <t>Направление 5 «Развитие культуры»</t>
  </si>
  <si>
    <t>Направление 7 «Развитие транспортной инфраструктуры»</t>
  </si>
  <si>
    <t>Направление 8 «Развитие агропромышленного комплекса и потребительского рынка»</t>
  </si>
  <si>
    <t xml:space="preserve">Всего по направлению 8 «Развитие агропромышленного комплекса и потребительского рынка»
в том числе: </t>
  </si>
  <si>
    <t>Направление 9 «Развитие промышленности и предпринимательства»</t>
  </si>
  <si>
    <t xml:space="preserve">Всего по направлению 8 «Развитие промышленности и предпринимательства»
в том числе: </t>
  </si>
  <si>
    <t xml:space="preserve">в том числе субсидии местным бюджетам      </t>
  </si>
  <si>
    <t>областной бюджет</t>
  </si>
  <si>
    <t>внебюджетные источники</t>
  </si>
  <si>
    <t>Номер строки</t>
  </si>
  <si>
    <t xml:space="preserve">Наименование мероприятия/ источники расходов                                                                                                                                                                                                                                                            на финансирование </t>
  </si>
  <si>
    <t xml:space="preserve">областной бюджет        </t>
  </si>
  <si>
    <t xml:space="preserve">областной бюджет      </t>
  </si>
  <si>
    <t xml:space="preserve">областной бюджет     </t>
  </si>
  <si>
    <t xml:space="preserve">областной бюджет       </t>
  </si>
  <si>
    <r>
      <t xml:space="preserve">
</t>
    </r>
    <r>
      <rPr>
        <vertAlign val="superscript"/>
        <sz val="12"/>
        <rFont val="Liberation Serif"/>
        <family val="1"/>
        <charset val="204"/>
      </rPr>
      <t/>
    </r>
  </si>
  <si>
    <t xml:space="preserve">областной бюджет  </t>
  </si>
  <si>
    <t>Мероприятие 1. 
«Строительство новых микрорайонов в г. Верхняя Пышма», всего                                                                                                                                                                                            из них:</t>
  </si>
  <si>
    <t>Мероприятие 2. 
«Приобретение квартир для переселения граждан из жилых помещений, признанных непригодными для проживания», всего
из них:</t>
  </si>
  <si>
    <t xml:space="preserve">Мероприятие 3. 
«Строительство (приобретение) служебных жилых помещений для педагогических и иных работников в сельской местности», всего                                                                                                                         из них: </t>
  </si>
  <si>
    <t xml:space="preserve">Мероприятие 6. 
«Проектирование и строительство здания администрации по адресу: г. Верхняя Пышма, проспект Успенский, д. 115»,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</t>
  </si>
  <si>
    <t xml:space="preserve">Всего по направлению 1 
«Развитие строительного комплекса»
в том числе: </t>
  </si>
  <si>
    <t xml:space="preserve">Мероприятие 17. 
«Реконструкция здания муниципального автономного общеобразовательного учреждения «Средняя общеобразовательная школа № 2» по адресу: г. Верхняя Пышма, ул. Кривоусова, д. 48», всего
из них:   </t>
  </si>
  <si>
    <t xml:space="preserve">Мероприятие 9. 
«Реконструкция здания муниципального автономного общеобразовательного учреждения «Средняя общеобразовательная школа № 3» и строительство пристроя по адресу: г. Верхняя Пышма, улица Машиностроителей, 
д. 6», всего                                                                                                                                                                                                                                             из них: </t>
  </si>
  <si>
    <t xml:space="preserve">Мероприятие 10. 
«Реконструкция здания муниципального автономного общеобразовательного учреждения «Средняя общеобразовательная школа № 1 с углубленным изучением предметов имени Б.С. Суворова» по адресу: г. Верхняя Пышма, ул. Красноармейская, д. 6»,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</si>
  <si>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22. 
«Реконструкция здания муниципального автономного общеобразовательного учреждения «Средняя общеобразовательная школа № 22» по адресу: г. Верхняя Пышма, проспект Успенский, д. 49»,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</si>
  <si>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23. 
«Разработка проектно-сметной документации на строительство общеобразовательной организации на 1100 мест в микрорайоне Центральный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</si>
  <si>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25. 
«Строительство Дворца технического творчества 
в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</t>
  </si>
  <si>
    <t>Мероприятие 26. 
«Разработка проектно-сметной документации на строительство объектов (культурно-досуговый комплекс, спортивный комплекс) муниципального автономного учреждения «Загородный оздоровительный лагерь «Медная горка» (ранее - загородный оздоровительный лагерь «Надежда») г. Верхняя Пышма», всего 
из них:</t>
  </si>
  <si>
    <t xml:space="preserve">Мероприятие 29. 
«Реконструкция муниципального автономного общеобразовательного учреждения «Средняя образовательная школа № 25» по адресу: г. Верхняя Пышма, ул. Петрова, д. 43а», всего                                                                                                                                                              из них:   </t>
  </si>
  <si>
    <t xml:space="preserve">Мероприятие 30. 
«Строительство начальной школы на 500 мест, расположенной по адресу: г. Верхняя Пышма, ул. Чистова, 
д. 4», всего                                                                                                                                                              из них:   </t>
  </si>
  <si>
    <t xml:space="preserve">Мероприятие 31. 
«Реконструкция здания муниципального автономного учреждения дополнительного образования «Детская художественная школа» по адресу: г. Верхняя Пышма, проспект Успенский, д. 97А», всего 
из них:   </t>
  </si>
  <si>
    <t xml:space="preserve">Мероприятие 32. 
«Разработка проектной документации для строительства здания дошкольной образовательной организации 
на 270 мест в микрорайоне Северный г. Верхняя Пышма», всего 
из них:   </t>
  </si>
  <si>
    <t xml:space="preserve">Мероприятие 34. 
«Разработка проектно-сметной документации на реконструкцию здания муниципального автономного общеобразовательного учреждения «Средняя общеобразовательная школа № 7» по адресу: пос. Исеть, 
ул. Мира, д. 18», всего 
из них:   </t>
  </si>
  <si>
    <t xml:space="preserve">Мероприятие 36. 
«Разработка проектно-сметной документации на реконструкцию здания муниципального автономного общеобразовательного учреждения «Средняя общеобразовательная школа № 16» по адресу: пос. Красный, ул. Жданова, д. 23», всего 
из них:   </t>
  </si>
  <si>
    <t xml:space="preserve">Всего по направлению 3 
«Развитие физической культуры и спорта» 
в том числе: </t>
  </si>
  <si>
    <t xml:space="preserve">Мероприятие 38. 
«Проектирование физкультурно-оздоровительного комплекса в пос. Красный городского округа Верхняя Пышма», всего                                                                                                               из них: </t>
  </si>
  <si>
    <t xml:space="preserve">Мероприятие 41. 
«Строительство универсального физкультурно-оздоровительного комплекса по адресу: г. Верхняя Пышма, ул. Кривоусова, д. 53»,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</t>
  </si>
  <si>
    <t xml:space="preserve">Всего по направлению 4 
«Развитие здравоохранения» 
в том числе: </t>
  </si>
  <si>
    <t xml:space="preserve">Всего по направлению 5 
«Развитие культуры» 
в том числе: </t>
  </si>
  <si>
    <t xml:space="preserve">Всего по направлению 6 
«Развитие жилищно-коммунального хозяйства»
в том числе: </t>
  </si>
  <si>
    <t xml:space="preserve">Всего по направлению 7 
«Развитие транспортной инфраструктуры»
в том числе: </t>
  </si>
  <si>
    <t>Направление 6 «Развитие жилищно-коммунального хозяйства»</t>
  </si>
  <si>
    <t xml:space="preserve">Мероприятие 42. 
«Проектирование спортивного комплекса с лыжероллерной трассой, город Верхняя Пышма», всего 
из них:   </t>
  </si>
  <si>
    <t xml:space="preserve">Мероприятие 43. 
«Проектирование физкультурно-оздоровительного комплекса в пос. Исеть городского округа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</t>
  </si>
  <si>
    <t xml:space="preserve">Мероприятие 48. 
«Строительство Дворца самбо в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из них: </t>
  </si>
  <si>
    <t xml:space="preserve">Мероприятие 52. 
«Реконструкция административного здания, расположенного по адресу: г. Верхняя Пышма, ул. 40 лет Октября, д. 73 (муниципальное казенное учреждение «Управление физической культуры, спорта и молодежной политики городского округа Верхняя Пышма»),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</t>
  </si>
  <si>
    <t xml:space="preserve">Мероприятие 53. 
«Создание спортивных площадок (оснащение спортивным оборудованием) для занятий уличной гимнастикой»,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   </t>
  </si>
  <si>
    <t xml:space="preserve">Мероприятие 56. 
«Строительство родильного дома с женской консультацией и отделением патологии беременных, г. Верхняя Пышма», всего                                                                                                                                                                           из них: </t>
  </si>
  <si>
    <t xml:space="preserve">Мероприятие 60. 
«Реконструкция парка культуры и отдыха в г. Верхняя Пышма», всего                                                                                                                                                                                             из них:   </t>
  </si>
  <si>
    <t xml:space="preserve">Мероприятие 61. 
«Проектирование и строительство клуба в с. Мостовское городского округа Верхняя Пышма», всего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</si>
  <si>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76.
«Реконструкция газовой котельной по ул. Заводская, 1 
в пос. Исеть городского округа Верхняя Пышма», всего                                                                                                                                                                              из них:   </t>
  </si>
  <si>
    <t xml:space="preserve">Мероприятие 125. 
«Строительство газопровода высокого, среднего и низкого давления  в сельских населенных пунктах городского округа Верхняя Пышма», всего                                                                                                                             из них:   </t>
  </si>
  <si>
    <t xml:space="preserve">Мероприятие 131. 
«Строительство резервуаров муниципального унитарного предприятия «Водоканал» в количестве 3-х штук», всего 
из них:   </t>
  </si>
  <si>
    <t xml:space="preserve">Мероприятие 132. 
«Проектирование водовода между станцией подкачки «Красный Адуй» и станцией водоподготовки», всего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</si>
  <si>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133. 
«Реконструкция водовода между станцией подкачки «Красный Адуй» и станцией водоподготовки», всего                                                                                                                                из них:   </t>
  </si>
  <si>
    <t xml:space="preserve">Мероприятие 138. 
«Поставка и монтаж комплекта оборудования для автоматизации повысительной насосной станции, расположенной по адресу: в г. Верхняя Пышма, 
ул. Балтымская», всего                                                                                                                                из них:   </t>
  </si>
  <si>
    <t xml:space="preserve">Мероприятие 140. 
«Автоматизация пяти насосных станций IV подъема 
с установкой частотных преобразователей, расположенных в г. Верхняя Пышма», всего                                                                                                                                из них:  </t>
  </si>
  <si>
    <t xml:space="preserve">Мероприятие 142. 
«Строительство канализационного коллектора 
в пос. Санаторный городского округа Верхняя Пышма. Электроснабжение главных канализационных насосных станции № 1, 2 в пос. Санаторный городского округа Верхняя Пышма», всего                                                                                                                                                                                                                  из них:   </t>
  </si>
  <si>
    <t>Мероприятие 150. 
«Комплексное благоустройство дворовых территорий», всего
из них:</t>
  </si>
  <si>
    <t>Мероприятие 151. 
«Комплексное благоустройство общественных территорий», всего
из них:</t>
  </si>
  <si>
    <t>Мероприятие 154. 
«Строительство и реконструкция улично-дорожной сети городского округа Верхняя Пышма со строительством трамвайной линии в границах городского округа Верхняя Пышма и муниципального образования «город Екатеринбург», всего 
из них:</t>
  </si>
  <si>
    <t xml:space="preserve">Мероприятие 155. 
«Реконструкция автомобильной дороги проспекта Успенского от ул. Петрова до путепровода, 
г. Верхняя Пышма», всего
из них:  </t>
  </si>
  <si>
    <t>Мероприятие 157. 
«Реконструкция транспортной развязки на 23 км автомобильной дороги г. Екатеринбург – г. Нижний Тагил – г. Серов с устройством пандуса № 4 (пересечение 
с автомобильной дорогой г. Верхняя Пышма – 
г. Среднеуральск - пос. Исеть) на территории городского округа Верхняя Пышма и городского округа Среднеуральск в Свердловской области», всего 
из них:</t>
  </si>
  <si>
    <t xml:space="preserve">Мероприятие 161. 
«Строительство линейного объекта «участки: 
ул. Машиностроителей, Гороховая, Зеленая (проектная) 
в границах района Северный г. Верхняя Пышма (включая проектные работы стадии «Р»)», всего                                                                                                                                                                                           из них:   </t>
  </si>
  <si>
    <t xml:space="preserve">Мероприятие 166. 
«Реконструкция автомобильной дороги по ул. Феофанова 
в г. Верхняя Пышма», всего                                                       
из них:   </t>
  </si>
  <si>
    <t xml:space="preserve">Мероприятие 167. 
«Реконструкция автомобильной дороги по ул. Красных Партизан в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</si>
  <si>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170. 
«Строительство автомобильной дороги от промышленной площадки ОАО «Уральский завод химических реактивов» 
до промышленной площадки АО «Уралэлектромедь» 
в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</si>
  <si>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173. 
«Реконструкция ул. Орджоникидзе в г. Верхняя Пышма», всего                                                                                                                                                                                                                               из них:  </t>
  </si>
  <si>
    <t xml:space="preserve">Мероприятие 174. 
«Реконструкция автомобильной дороги по ул. Лесной 
в г. Верхняя Пышма», всего
из них:  </t>
  </si>
  <si>
    <t xml:space="preserve">Мероприятие 180. 
«Разработка проектно-сметной документации для строительства автомобильной дороги по улице Сапожникова в г. Верхняя Пышма», всего                                                                                                                                                                  из них:  </t>
  </si>
  <si>
    <t>Мероприятие 183. 
«Проектирование моста через реку Черная, пос. Сагра городского округа Верхняя Пышма» всего 
из них:</t>
  </si>
  <si>
    <t xml:space="preserve">Мероприятие 186. 
«Строительство новых объектов потребительского рынка», всего                                                                                                                                                                                                из них:    </t>
  </si>
  <si>
    <t xml:space="preserve">Мероприятие 187. 
«Реконструкция цеха электролиза меди АО «Уралэлектромедь» с увеличением мощности безосновного производства»,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</si>
  <si>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188. 
«Реконструкция лигатурного производства АО «Уралредмет»,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</t>
  </si>
  <si>
    <t xml:space="preserve">Мероприятие 191. 
«Техническое перевооружение волочильного передела, 
АО «ЕЗ ОЦМ», всего 
из них:  </t>
  </si>
  <si>
    <t xml:space="preserve">Мероприятие 192. 
«Техническое перевооружение плавильного передела, 
АО «ЕЗ ОЦМ», всего 
из них:  </t>
  </si>
  <si>
    <t xml:space="preserve">Мероприятие 195. 
«Поддержка и развитие субъектов малого и среднего предпринимательства в городском округе Верхняя Пышма», всего
из них:  </t>
  </si>
  <si>
    <t xml:space="preserve">Мероприятие 28. 
«Капитальный ремонт объектов (культурно-досуговый комплекс, спортивный комплекс) муниципального автономного учреждения «Загородный оздоровительный лагерь «Медная горка»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</si>
  <si>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>План</t>
  </si>
  <si>
    <t>Факт</t>
  </si>
  <si>
    <t>Процент
выполнения</t>
  </si>
  <si>
    <r>
      <t>областной бюджет</t>
    </r>
    <r>
      <rPr>
        <vertAlign val="superscript"/>
        <sz val="12"/>
        <rFont val="Liberation Serif"/>
        <family val="1"/>
        <charset val="204"/>
      </rPr>
      <t xml:space="preserve">  </t>
    </r>
    <r>
      <rPr>
        <sz val="12"/>
        <rFont val="Liberation Serif"/>
        <family val="1"/>
        <charset val="204"/>
      </rPr>
      <t xml:space="preserve">      </t>
    </r>
  </si>
  <si>
    <r>
      <t>областной бюджет</t>
    </r>
    <r>
      <rPr>
        <sz val="12"/>
        <rFont val="Liberation Serif"/>
        <family val="1"/>
        <charset val="204"/>
      </rPr>
      <t xml:space="preserve">    </t>
    </r>
  </si>
  <si>
    <t xml:space="preserve">областной бюджет    </t>
  </si>
  <si>
    <t xml:space="preserve">областной бюджет </t>
  </si>
  <si>
    <t>мероприятие исполнено.
Приобретены квартиры для педагогических и иных работников работнков в поселеке Кедровое, общей площадью 104,6 кв. метра</t>
  </si>
  <si>
    <t>мероприятие исполнено.
Переселены граждане из 19 жилых аварийных помещений в городе Врхняя Пышма и поселке Кедровое, общей площадью 880,8 кв. метров</t>
  </si>
  <si>
    <t>мероприятие исполнено.
Осуществлется строительно-монтажные и отделочные работы. Работы, запланированные в 2020 году, выполнены в полном объеме. Сложилась экономия средств</t>
  </si>
  <si>
    <t>мероприятие исполнено.
Реконструкция школы № 3 завершена, объект введен 
в эксплуатацию. Освоен остаток средств областного бюджета 2019 года в размере 34 285,2 тыс. рублей</t>
  </si>
  <si>
    <t>мероприятие исполнено.
Разработана проектно-сметная документация на реконструкцию школы № 22</t>
  </si>
  <si>
    <t>мероприятие исполнено частично.
Осуществляется разработка проектно-сметной документации</t>
  </si>
  <si>
    <t>мероприятие исполнено частично.
Осуществляется разработка проектно-сметной документации. Планируемый срок окончания работ 
I квартал 2021 года</t>
  </si>
  <si>
    <t>мероприятие не исполнено в связи с отсутсвием источников финансирования</t>
  </si>
  <si>
    <t>мероприятие исполнено частично.
Разработана проектно-сметная документация. 
Получено отрицательное заключение государственной экспертизы</t>
  </si>
  <si>
    <t>мероприятие исполнено.
Осуществляется строительство ФОКа, планируемый срок завершения работ 31.03.2021</t>
  </si>
  <si>
    <t>мероприятие исполнено.
Осуществляется строительство спортивного комплекса с лыжероллерной трассой, строительная готовность объекта - 98%. Ввод объекта в эксплуатацию запланирован в 2021 году. Сложилась экономия средств</t>
  </si>
  <si>
    <t>мероприятие исполнено.
Производятся отделочные работы, устройство кровли, внутренних сетей водоснабжения, канализирования, монтаж внутренних и наружних сетей электроснабжения. Перевыполнение плана обусловлено опережением плана графика строительно-монтажных работ</t>
  </si>
  <si>
    <t xml:space="preserve">мероприятие исполнено.
Приобретены спортивные тренажеры для занятий уличной гимнастикой на территории физкультурно-оздоровительного комплекса "Кедр" муниципального автономного учреждения "Спортивная школа им. А. Козицына"                  </t>
  </si>
  <si>
    <t>мероприятие исполнено.
Выполнена реконструкция газовой котельной</t>
  </si>
  <si>
    <t>мероприятие исполнено.
Осуществляется строительство Дворца самбо. Строительная готовность объекта - 60%, ввод в эксплуатацию запланирован в 2022 году</t>
  </si>
  <si>
    <t>мероприятие исполнено.
Завершено строительство 3 резервуаров МУП "Водлоканал", объекты введены в эксплуатацию</t>
  </si>
  <si>
    <t>мероприятие исполнено частично. 
Выполнено проектирование реконструкции первой ветки водовода от ВК2 до ВК3 (новый) по направлению к городу Верхняя Пышма (участкок 2 от ВК2/1 до ВК2/2</t>
  </si>
  <si>
    <t xml:space="preserve">мероприятие исполнено.
Разработана проектно-сметная документация, проведен электронный аукцион, по результатом которого заключен договор с ООО «СоюзСтройСервис». Срок окончания работ 2021 год. Сложилась экономия средств </t>
  </si>
  <si>
    <t>мероприятие исполнено.
Установлены частотные преобразователи на насосных станциях по проспекту Успенский, дом 101 и улице Мичурина, дом 10б в городе Верхняя Пышма. Сложилась экономия средств</t>
  </si>
  <si>
    <t>мероприятие исполнено.
Выполнены работы по восстановлению канализационного коллектора в поселке Санаторный. Сложилась экономия средств</t>
  </si>
  <si>
    <t xml:space="preserve">мероприятие исполнено.
Плановые значения скорректированы. Выполнены работы по содержанию 30 дворовых территорий </t>
  </si>
  <si>
    <t>мероприятие не исполнено.
Расторгнут контракт с подрядчиком</t>
  </si>
  <si>
    <t>мероприятие исполнено.
Выполнена реконструкция автомобильной дороги по улице Феофанова в городе Верхняя Пышма</t>
  </si>
  <si>
    <t xml:space="preserve">мероприятие исполнено.
Разработана проектно-сметная документация. Разработан грунт от улицы Феофанова до улицы Калинина в городе Верхняя Пышма. Переустроена тепловая сеть. Уложена дождевая канализация. Подготавливается основание для укладки дорожной одежды </t>
  </si>
  <si>
    <t xml:space="preserve">мероприятие исполнено.
Выполнена реконструкция автомобильной дороги по улице Орджоникидзе в городе Верхняя Пышма                                                                         </t>
  </si>
  <si>
    <t>мероприятие исполнено.
Выполнена реконструкция автомобильной дороги по улице Лесной в городе Верхняя Пышма</t>
  </si>
  <si>
    <t>мероприятие исполнено частично.
Разработана проектно-сметной документация, направлена на получение заключения государственной экспертизы</t>
  </si>
  <si>
    <t>мероприятие исполнено.
Разработана проектно-сметная документация, получено положительное заключение государственной экспертизы. Сложилась экономия средств</t>
  </si>
  <si>
    <t>мероприятие исполнено.
Введены в эксплуатацию 96 предприятий потребительского рынка</t>
  </si>
  <si>
    <t>мероприятие исполнено.
Завершены работы по устройству фундаментов и монтажу колонн каркаса, выполнены железобетонные фундаменты подсерийных эстакад, устройство подземных вентканалов. 
Выполнена антикоррозийная защита колонн каркаса, подсерийных эстакад, подземных вентканалов, наружный трубопровод сжатого воздуха, установка кондиционеров в трансформаторной-преобразовательной и РУ, наружные трубопроводы технического и хозяйственно-питьевого водопроводов.
Ведутся работы по монтажу железобетонных колонн и рам подсерийных эстакад, металлоконструкций ферм, подкрановых балок, вертикальных связей, вентиляционных камер, фахверка, переходных площадок обслуживания светильников, рамонтажу плит покрытия и стеновых панелей, по устройству фундаментов встроенных помещений, монолитного железобетонного бакового приямка. Сложилась экономия средств</t>
  </si>
  <si>
    <t>мероприятие исполнено.
Введен в режим промышленной эксплуатации комплекс оборудования для ротационной ковки. Реализован проект "Эмалирование проволоки": проектирование, приобретение и установка оборудования. Сложилась экономия средств</t>
  </si>
  <si>
    <t>мероприятие исполнено.
Введена в режим промышленной эксплуатации электронно-лучевая установка</t>
  </si>
  <si>
    <t xml:space="preserve">мероприятие исполнено.
Обеспечена деятельность Верхнепышминского фонда поддержки предпринимательства  
</t>
  </si>
  <si>
    <t>мероприятие исполнено частично.
В связи с введением ограничительных мер, связанных с распространением новой коронавирусной инфекции, реконструкция лигатурного производства временно приостановлена</t>
  </si>
  <si>
    <t>мероприятие не исполнено.
Реализация мероприятия перенесена на 2021 год</t>
  </si>
  <si>
    <t>Причины отклонения от планового значения</t>
  </si>
  <si>
    <t>Объем расходов на выполнение мероприятий, 
тыс. рублей</t>
  </si>
  <si>
    <t>мероприятие исполнено.
1 участок автодорога город Екатеринбург – город Невьянск - выполнено переустройство водопропускных труб, произведено устройство дорожной одежды. Завершены работы по переустройству бытовой канализации под ЕКАДом. 
2 участок трамвайная линия по проспекту Успенский в городе Верхняя Пышма - ведутся работы по сборке верхнего строения трамвайного пути.
3 участок трамвайная линия от путепровода до разворотного кольца - выполнены работы по переустройству сетей водоснабжения и канализации. Ведутся подготовительные работы по устройству основания под трамвайный путь.
4 участок разворотное кольцо - демонтированы гаражные боксы. Выполнены работы по переустройству инженерных сетей, работы по устройству наружных сетей водопровода и канализации к диспетчерскому пункту. Ведется благоустройство прилегающей территории, установка трансформаторной подстанции. Сложилась экономия средств</t>
  </si>
  <si>
    <t xml:space="preserve">мероприятие исполнено.
Обустроена система водоотведения, уложено основание под рельсошпальную решетку и уложена рельсошпальная решетка, монтаж рельс. Ведется благоустройство прилегающей территории, производится укладка дорожной одежды. Сложилась экономия средств </t>
  </si>
  <si>
    <t xml:space="preserve">мероприятие исполнено.
Введены в эксплуатацию жилые дома, общей площадью 59,8 тыс. кв. метров в кварталах "Тихий центр" и "Рифей", в районе "Балтым-парк".
Продолжается строительство жилых кварталов "Рифей", "Балтым-Парк", "Петровский", "Юность", ул. Александра Козицына, микрорайон "Центральный". Сложилась экономия средств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</si>
  <si>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мероприятие исполнено.
Строительство Дворца технического творчества завершено, получено разрешение на ввод объекта в эксплуатацию. Сложилась экономия средств</t>
  </si>
  <si>
    <t xml:space="preserve">мероприятие исполнено.
Проектно-сметная документация разработана, получено положительное заключение государственной экспертизы. Сложилась экономия средств </t>
  </si>
  <si>
    <t>мероприятие исполнено.
Выполнены работы по устройству фасадов столовой и медицинского блока. Установлена противопожарная штора на пищеблоке, система видеонаблюдения, пожарная и охранная сигнализация. Сложилась экономия средств</t>
  </si>
  <si>
    <t>мероприятие исполнено.
Строительство родильного дома завершено приобретено техгологическое оборудование, объект введен в эксплуатацию. Сложилась экономия средств</t>
  </si>
  <si>
    <t>мероприятие исполнено.
Установлены ограждения со стороны улицы Свердлова, приобретены и установлены распашные ворота и калитки для сцены, находящейся на территории МБУК "Верхнепышминский парк культуры и отдыха". Сложилась экономия средств</t>
  </si>
  <si>
    <t>мероприятие исполнено.
Выполнено благоустройство общественной территории «Верхнепышминский парк культуры и отдыха, Верхняя Пышма «Манин парк» 1 этап. Сложилась экономия средств</t>
  </si>
  <si>
    <t>мероприятие исполнено.
Осуществляется реконструкция школы № 1. Выполнены подготовительные и демонтажные работы, выполняются кровельные, кладочные и отделочные работы. Ввод объекта в эксплуатацию запланирован в 2021 году. Освоен остаток средств областного бюджета 2019 года в размере 14 397,7 тыс. рублей</t>
  </si>
  <si>
    <t>мероприятие исполнено.
Плановые значения скорректированы. Реконструкция здания школы № 25 завершена, объект введен в эксплуатацию. Освоен остаток средств областного бюджета 2019 года в размере 61 164,6 тыс. рублей</t>
  </si>
  <si>
    <t>мероприятие исполнено.
Строительство начальной школы завершено, объект введен в эксплуатацию. Освоен остаток средств областного бюджета 2019 года в размере 20 126,7 тыс. рублей</t>
  </si>
  <si>
    <t>мероприятие исполнено.
Призведен выбор трассы по газопроводу в поселке Исеть. Выполнены восстановительные работы на газопроводе между поселками Соколовка - Кедровое, вынесен газопровод с улицы Александра Козицина в городе Верхняя Пышма. Сложилась экономия средств</t>
  </si>
  <si>
    <t>Выполнение мероприятий 
комплексной программы «Развитие городского округа Верхняя Пышма» на 2017–2024 годы
за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</si>
</sst>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1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9"/>
      <name val="Calibri"/>
      <family val="2"/>
      <charset val="204"/>
    </font>
    <font>
      <sz val="9"/>
      <name val="Liberation Serif"/>
      <family val="1"/>
      <charset val="204"/>
    </font>
    <font>
      <sz val="12"/>
      <name val="Liberation Serif"/>
      <family val="1"/>
      <charset val="204"/>
    </font>
    <font>
      <sz val="14"/>
      <name val="Liberation Serif"/>
      <family val="1"/>
      <charset val="204"/>
    </font>
    <font>
      <b/>
      <sz val="12"/>
      <name val="Liberation Serif"/>
      <family val="1"/>
      <charset val="204"/>
    </font>
    <font>
      <vertAlign val="superscript"/>
      <sz val="12"/>
      <name val="Liberation Serif"/>
      <family val="1"/>
      <charset val="204"/>
    </font>
    <font>
      <sz val="11"/>
      <name val="Calibri"/>
      <family val="2"/>
      <charset val="204"/>
      <scheme val="minor"/>
    </font>
    <font>
      <sz val="11"/>
      <name val="Liberation Serif"/>
      <family val="1"/>
      <charset val="204"/>
    </font>
    <font>
      <b/>
      <sz val="9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trike/>
      <sz val="9"/>
      <name val="Liberation Serif"/>
      <family val="1"/>
      <charset val="204"/>
    </font>
    <font>
      <b/>
      <sz val="14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justify" vertical="center" wrapText="1"/>
    </xf>
    <xf numFmtId="165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vertical="center"/>
    </xf>
    <xf numFmtId="0" fontId="13" fillId="0" borderId="0" xfId="0" applyFont="1"/>
    <xf numFmtId="0" fontId="14" fillId="0" borderId="0" xfId="0" applyFont="1" applyFill="1" applyAlignment="1">
      <alignment vertical="center"/>
    </xf>
    <xf numFmtId="165" fontId="6" fillId="2" borderId="1" xfId="1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/>
    </xf>
    <xf numFmtId="165" fontId="6" fillId="2" borderId="1" xfId="2" applyNumberFormat="1" applyFont="1" applyFill="1" applyBorder="1" applyAlignment="1">
      <alignment horizontal="center" vertical="top" wrapText="1"/>
    </xf>
    <xf numFmtId="1" fontId="6" fillId="2" borderId="1" xfId="0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165" fontId="6" fillId="2" borderId="1" xfId="3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justify" vertical="top" wrapText="1"/>
    </xf>
    <xf numFmtId="165" fontId="5" fillId="2" borderId="0" xfId="0" applyNumberFormat="1" applyFont="1" applyFill="1" applyAlignment="1">
      <alignment horizontal="center" vertical="center"/>
    </xf>
    <xf numFmtId="0" fontId="11" fillId="2" borderId="0" xfId="0" applyFont="1" applyFill="1"/>
    <xf numFmtId="165" fontId="6" fillId="2" borderId="1" xfId="0" applyNumberFormat="1" applyFont="1" applyFill="1" applyBorder="1" applyAlignment="1">
      <alignment horizontal="center" vertical="top" wrapText="1"/>
    </xf>
    <xf numFmtId="166" fontId="6" fillId="2" borderId="1" xfId="1" applyNumberFormat="1" applyFont="1" applyFill="1" applyBorder="1" applyAlignment="1">
      <alignment horizontal="center" vertical="top" wrapText="1"/>
    </xf>
    <xf numFmtId="166" fontId="6" fillId="2" borderId="1" xfId="2" applyNumberFormat="1" applyFont="1" applyFill="1" applyBorder="1" applyAlignment="1">
      <alignment horizontal="center" vertical="top" wrapText="1"/>
    </xf>
    <xf numFmtId="166" fontId="6" fillId="2" borderId="1" xfId="0" applyNumberFormat="1" applyFont="1" applyFill="1" applyBorder="1" applyAlignment="1">
      <alignment horizontal="center" vertical="top"/>
    </xf>
    <xf numFmtId="2" fontId="6" fillId="2" borderId="1" xfId="2" applyNumberFormat="1" applyFont="1" applyFill="1" applyBorder="1" applyAlignment="1">
      <alignment horizontal="center" vertical="top" wrapText="1"/>
    </xf>
    <xf numFmtId="2" fontId="6" fillId="2" borderId="1" xfId="0" applyNumberFormat="1" applyFont="1" applyFill="1" applyBorder="1" applyAlignment="1">
      <alignment horizontal="center" vertical="top"/>
    </xf>
    <xf numFmtId="166" fontId="7" fillId="0" borderId="0" xfId="0" applyNumberFormat="1" applyFont="1" applyFill="1" applyAlignment="1">
      <alignment horizontal="left" vertical="top" wrapText="1"/>
    </xf>
    <xf numFmtId="166" fontId="6" fillId="2" borderId="1" xfId="3" applyNumberFormat="1" applyFont="1" applyFill="1" applyBorder="1" applyAlignment="1">
      <alignment horizontal="center" vertical="top"/>
    </xf>
    <xf numFmtId="166" fontId="6" fillId="2" borderId="1" xfId="0" applyNumberFormat="1" applyFont="1" applyFill="1" applyBorder="1" applyAlignment="1">
      <alignment horizontal="center" vertical="top" wrapText="1"/>
    </xf>
    <xf numFmtId="166" fontId="7" fillId="2" borderId="0" xfId="0" applyNumberFormat="1" applyFont="1" applyFill="1" applyAlignment="1">
      <alignment horizontal="left" vertical="top" wrapText="1"/>
    </xf>
    <xf numFmtId="2" fontId="6" fillId="2" borderId="1" xfId="1" applyNumberFormat="1" applyFont="1" applyFill="1" applyBorder="1" applyAlignment="1">
      <alignment horizontal="center" vertical="top" wrapText="1"/>
    </xf>
    <xf numFmtId="165" fontId="6" fillId="2" borderId="2" xfId="0" applyNumberFormat="1" applyFont="1" applyFill="1" applyBorder="1" applyAlignment="1">
      <alignment horizontal="center" vertical="top" wrapText="1"/>
    </xf>
    <xf numFmtId="1" fontId="6" fillId="2" borderId="2" xfId="0" applyNumberFormat="1" applyFont="1" applyFill="1" applyBorder="1" applyAlignment="1">
      <alignment horizontal="center" vertical="top" wrapText="1"/>
    </xf>
    <xf numFmtId="165" fontId="6" fillId="2" borderId="2" xfId="1" applyNumberFormat="1" applyFont="1" applyFill="1" applyBorder="1" applyAlignment="1">
      <alignment horizontal="center" vertical="top" wrapText="1"/>
    </xf>
    <xf numFmtId="165" fontId="6" fillId="2" borderId="2" xfId="0" applyNumberFormat="1" applyFont="1" applyFill="1" applyBorder="1" applyAlignment="1">
      <alignment horizontal="center" vertical="top"/>
    </xf>
    <xf numFmtId="166" fontId="6" fillId="2" borderId="2" xfId="1" applyNumberFormat="1" applyFont="1" applyFill="1" applyBorder="1" applyAlignment="1">
      <alignment horizontal="center" vertical="top" wrapText="1"/>
    </xf>
    <xf numFmtId="166" fontId="6" fillId="2" borderId="2" xfId="2" applyNumberFormat="1" applyFont="1" applyFill="1" applyBorder="1" applyAlignment="1">
      <alignment horizontal="center" vertical="top" wrapText="1"/>
    </xf>
    <xf numFmtId="166" fontId="6" fillId="2" borderId="2" xfId="0" applyNumberFormat="1" applyFont="1" applyFill="1" applyBorder="1" applyAlignment="1">
      <alignment horizontal="center" vertical="top"/>
    </xf>
    <xf numFmtId="165" fontId="6" fillId="2" borderId="2" xfId="2" applyNumberFormat="1" applyFont="1" applyFill="1" applyBorder="1" applyAlignment="1">
      <alignment horizontal="center" vertical="top" wrapText="1"/>
    </xf>
    <xf numFmtId="2" fontId="6" fillId="2" borderId="2" xfId="2" applyNumberFormat="1" applyFont="1" applyFill="1" applyBorder="1" applyAlignment="1">
      <alignment horizontal="center" vertical="top" wrapText="1"/>
    </xf>
    <xf numFmtId="2" fontId="6" fillId="2" borderId="2" xfId="0" applyNumberFormat="1" applyFont="1" applyFill="1" applyBorder="1" applyAlignment="1">
      <alignment horizontal="center" vertical="top"/>
    </xf>
    <xf numFmtId="165" fontId="6" fillId="2" borderId="2" xfId="3" applyNumberFormat="1" applyFont="1" applyFill="1" applyBorder="1" applyAlignment="1">
      <alignment horizontal="center" vertical="top"/>
    </xf>
    <xf numFmtId="166" fontId="6" fillId="2" borderId="2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wrapText="1"/>
    </xf>
    <xf numFmtId="2" fontId="6" fillId="0" borderId="1" xfId="0" applyNumberFormat="1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17" fillId="0" borderId="4" xfId="0" applyFont="1" applyBorder="1" applyAlignment="1"/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6" fillId="0" borderId="6" xfId="0" applyNumberFormat="1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</cellXfs>
  <cellStyles count="4">
    <cellStyle name="Обычный" xfId="0" builtinId="0"/>
    <cellStyle name="Процентный 4" xfId="3"/>
    <cellStyle name="Финансовый" xfId="1" builtinId="3"/>
    <cellStyle name="Финансовый 2" xfId="2"/>
  </cellStyles>
  <dxfs count="0"/>
  <tableStyles count="0" defaultTableStyle="TableStyleMedium9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5534025" y="9224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3" name="TextBox 2"/>
        <xdr:cNvSpPr txBox="1"/>
      </xdr:nvSpPr>
      <xdr:spPr>
        <a:xfrm>
          <a:off x="5549024" y="7972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4" name="TextBox 3"/>
        <xdr:cNvSpPr txBox="1"/>
      </xdr:nvSpPr>
      <xdr:spPr>
        <a:xfrm>
          <a:off x="5549024" y="7972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5" name="TextBox 4"/>
        <xdr:cNvSpPr txBox="1"/>
      </xdr:nvSpPr>
      <xdr:spPr>
        <a:xfrm>
          <a:off x="5549024" y="7972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6" name="TextBox 5"/>
        <xdr:cNvSpPr txBox="1"/>
      </xdr:nvSpPr>
      <xdr:spPr>
        <a:xfrm>
          <a:off x="5549024" y="7972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8" name="TextBox 7"/>
        <xdr:cNvSpPr txBox="1"/>
      </xdr:nvSpPr>
      <xdr:spPr>
        <a:xfrm>
          <a:off x="9124950" y="8091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9" name="TextBox 8"/>
        <xdr:cNvSpPr txBox="1"/>
      </xdr:nvSpPr>
      <xdr:spPr>
        <a:xfrm>
          <a:off x="9124950" y="8091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10" name="TextBox 9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11" name="TextBox 10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12" name="TextBox 11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13" name="TextBox 12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15" name="TextBox 14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20" name="TextBox 19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21" name="TextBox 20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22" name="TextBox 21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23" name="TextBox 22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24" name="TextBox 23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19" name="TextBox 18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25" name="TextBox 24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26" name="TextBox 25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27" name="TextBox 26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28" name="TextBox 27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29" name="TextBox 28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30" name="TextBox 29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31" name="TextBox 30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32" name="TextBox 31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33" name="TextBox 32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34" name="TextBox 33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35" name="TextBox 34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36" name="TextBox 35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37" name="TextBox 36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38" name="TextBox 37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44" name="TextBox 43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45" name="TextBox 44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46" name="TextBox 45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47" name="TextBox 46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48" name="TextBox 47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49" name="TextBox 48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50" name="TextBox 49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51" name="TextBox 50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52" name="TextBox 51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53" name="TextBox 52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54" name="TextBox 53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55" name="TextBox 54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56" name="TextBox 55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57" name="TextBox 56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58" name="TextBox 57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59" name="TextBox 58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60" name="TextBox 59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61" name="TextBox 60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62" name="TextBox 61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63" name="TextBox 62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64" name="TextBox 63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65" name="TextBox 64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66" name="TextBox 65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67" name="TextBox 66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68" name="TextBox 67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74" name="TextBox 73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75" name="TextBox 74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76" name="TextBox 75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77" name="TextBox 76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78" name="TextBox 77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69" name="TextBox 68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70" name="TextBox 69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71" name="TextBox 70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72" name="TextBox 71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73" name="TextBox 72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79" name="TextBox 78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80" name="TextBox 79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81" name="TextBox 80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82" name="TextBox 81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83" name="TextBox 82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84" name="TextBox 83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85" name="TextBox 84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86" name="TextBox 85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87" name="TextBox 86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88" name="TextBox 87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89" name="TextBox 88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90" name="TextBox 89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91" name="TextBox 90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92" name="TextBox 91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93" name="TextBox 92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171" name="TextBox 17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911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172" name="TextBox 17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173" name="TextBox 17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174" name="TextBox 17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68</xdr:row>
      <xdr:rowOff>0</xdr:rowOff>
    </xdr:from>
    <xdr:ext cx="65" cy="172227"/>
    <xdr:sp macro="" textlink="">
      <xdr:nvSpPr>
        <xdr:cNvPr id="175" name="TextBox 174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68</xdr:row>
      <xdr:rowOff>0</xdr:rowOff>
    </xdr:from>
    <xdr:ext cx="65" cy="172227"/>
    <xdr:sp macro="" textlink="">
      <xdr:nvSpPr>
        <xdr:cNvPr id="176" name="TextBox 175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177" name="TextBox 176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178" name="TextBox 177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179" name="TextBox 178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180" name="TextBox 179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68</xdr:row>
      <xdr:rowOff>0</xdr:rowOff>
    </xdr:from>
    <xdr:ext cx="65" cy="172227"/>
    <xdr:sp macro="" textlink="">
      <xdr:nvSpPr>
        <xdr:cNvPr id="181" name="TextBox 180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182" name="TextBox 181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183" name="TextBox 182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184" name="TextBox 183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185" name="TextBox 184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68</xdr:row>
      <xdr:rowOff>0</xdr:rowOff>
    </xdr:from>
    <xdr:ext cx="65" cy="172227"/>
    <xdr:sp macro="" textlink="">
      <xdr:nvSpPr>
        <xdr:cNvPr id="186" name="TextBox 185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187" name="TextBox 186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188" name="TextBox 187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189" name="TextBox 188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190" name="TextBox 189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68</xdr:row>
      <xdr:rowOff>0</xdr:rowOff>
    </xdr:from>
    <xdr:ext cx="65" cy="172227"/>
    <xdr:sp macro="" textlink="">
      <xdr:nvSpPr>
        <xdr:cNvPr id="191" name="TextBox 190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192" name="TextBox 191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193" name="TextBox 192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194" name="TextBox 193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195" name="TextBox 194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68</xdr:row>
      <xdr:rowOff>0</xdr:rowOff>
    </xdr:from>
    <xdr:ext cx="65" cy="172227"/>
    <xdr:sp macro="" textlink="">
      <xdr:nvSpPr>
        <xdr:cNvPr id="196" name="TextBox 195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197" name="TextBox 196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198" name="TextBox 197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199" name="TextBox 198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00" name="TextBox 199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68</xdr:row>
      <xdr:rowOff>0</xdr:rowOff>
    </xdr:from>
    <xdr:ext cx="65" cy="172227"/>
    <xdr:sp macro="" textlink="">
      <xdr:nvSpPr>
        <xdr:cNvPr id="201" name="TextBox 200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202" name="TextBox 201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03" name="TextBox 202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04" name="TextBox 203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05" name="TextBox 204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68</xdr:row>
      <xdr:rowOff>0</xdr:rowOff>
    </xdr:from>
    <xdr:ext cx="65" cy="172227"/>
    <xdr:sp macro="" textlink="">
      <xdr:nvSpPr>
        <xdr:cNvPr id="206" name="TextBox 205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207" name="TextBox 206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08" name="TextBox 207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09" name="TextBox 208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10" name="TextBox 209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68</xdr:row>
      <xdr:rowOff>0</xdr:rowOff>
    </xdr:from>
    <xdr:ext cx="65" cy="172227"/>
    <xdr:sp macro="" textlink="">
      <xdr:nvSpPr>
        <xdr:cNvPr id="211" name="TextBox 210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212" name="TextBox 211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13" name="TextBox 212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14" name="TextBox 213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15" name="TextBox 214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68</xdr:row>
      <xdr:rowOff>0</xdr:rowOff>
    </xdr:from>
    <xdr:ext cx="65" cy="172227"/>
    <xdr:sp macro="" textlink="">
      <xdr:nvSpPr>
        <xdr:cNvPr id="216" name="TextBox 215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217" name="TextBox 216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18" name="TextBox 217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19" name="TextBox 218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20" name="TextBox 219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68</xdr:row>
      <xdr:rowOff>0</xdr:rowOff>
    </xdr:from>
    <xdr:ext cx="65" cy="172227"/>
    <xdr:sp macro="" textlink="">
      <xdr:nvSpPr>
        <xdr:cNvPr id="221" name="TextBox 220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222" name="TextBox 221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23" name="TextBox 222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24" name="TextBox 223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25" name="TextBox 224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68</xdr:row>
      <xdr:rowOff>0</xdr:rowOff>
    </xdr:from>
    <xdr:ext cx="65" cy="172227"/>
    <xdr:sp macro="" textlink="">
      <xdr:nvSpPr>
        <xdr:cNvPr id="226" name="TextBox 225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227" name="TextBox 226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28" name="TextBox 227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29" name="TextBox 228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30" name="TextBox 229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68</xdr:row>
      <xdr:rowOff>0</xdr:rowOff>
    </xdr:from>
    <xdr:ext cx="65" cy="172227"/>
    <xdr:sp macro="" textlink="">
      <xdr:nvSpPr>
        <xdr:cNvPr id="231" name="TextBox 230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232" name="TextBox 231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33" name="TextBox 232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34" name="TextBox 233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35" name="TextBox 234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68</xdr:row>
      <xdr:rowOff>0</xdr:rowOff>
    </xdr:from>
    <xdr:ext cx="65" cy="172227"/>
    <xdr:sp macro="" textlink="">
      <xdr:nvSpPr>
        <xdr:cNvPr id="236" name="TextBox 235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237" name="TextBox 236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38" name="TextBox 237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39" name="TextBox 238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40" name="TextBox 239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68</xdr:row>
      <xdr:rowOff>0</xdr:rowOff>
    </xdr:from>
    <xdr:ext cx="65" cy="172227"/>
    <xdr:sp macro="" textlink="">
      <xdr:nvSpPr>
        <xdr:cNvPr id="241" name="TextBox 240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242" name="TextBox 241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43" name="TextBox 242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44" name="TextBox 243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65" cy="172227"/>
    <xdr:sp macro="" textlink="">
      <xdr:nvSpPr>
        <xdr:cNvPr id="245" name="TextBox 244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68</xdr:row>
      <xdr:rowOff>0</xdr:rowOff>
    </xdr:from>
    <xdr:ext cx="65" cy="172227"/>
    <xdr:sp macro="" textlink="">
      <xdr:nvSpPr>
        <xdr:cNvPr id="246" name="TextBox 245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247" name="TextBox 246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19</xdr:row>
      <xdr:rowOff>0</xdr:rowOff>
    </xdr:from>
    <xdr:ext cx="65" cy="172227"/>
    <xdr:sp macro="" textlink="">
      <xdr:nvSpPr>
        <xdr:cNvPr id="161" name="TextBox 160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19</xdr:row>
      <xdr:rowOff>0</xdr:rowOff>
    </xdr:from>
    <xdr:ext cx="65" cy="172227"/>
    <xdr:sp macro="" textlink="">
      <xdr:nvSpPr>
        <xdr:cNvPr id="162" name="TextBox 161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19</xdr:row>
      <xdr:rowOff>0</xdr:rowOff>
    </xdr:from>
    <xdr:ext cx="65" cy="172227"/>
    <xdr:sp macro="" textlink="">
      <xdr:nvSpPr>
        <xdr:cNvPr id="163" name="TextBox 162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19</xdr:row>
      <xdr:rowOff>0</xdr:rowOff>
    </xdr:from>
    <xdr:ext cx="65" cy="172227"/>
    <xdr:sp macro="" textlink="">
      <xdr:nvSpPr>
        <xdr:cNvPr id="164" name="TextBox 163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19</xdr:row>
      <xdr:rowOff>0</xdr:rowOff>
    </xdr:from>
    <xdr:ext cx="65" cy="172227"/>
    <xdr:sp macro="" textlink="">
      <xdr:nvSpPr>
        <xdr:cNvPr id="165" name="TextBox 164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19</xdr:row>
      <xdr:rowOff>0</xdr:rowOff>
    </xdr:from>
    <xdr:ext cx="65" cy="172227"/>
    <xdr:sp macro="" textlink="">
      <xdr:nvSpPr>
        <xdr:cNvPr id="166" name="TextBox 165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19</xdr:row>
      <xdr:rowOff>0</xdr:rowOff>
    </xdr:from>
    <xdr:ext cx="65" cy="172227"/>
    <xdr:sp macro="" textlink="">
      <xdr:nvSpPr>
        <xdr:cNvPr id="167" name="TextBox 166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19</xdr:row>
      <xdr:rowOff>0</xdr:rowOff>
    </xdr:from>
    <xdr:ext cx="65" cy="172227"/>
    <xdr:sp macro="" textlink="">
      <xdr:nvSpPr>
        <xdr:cNvPr id="168" name="TextBox 167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19</xdr:row>
      <xdr:rowOff>0</xdr:rowOff>
    </xdr:from>
    <xdr:ext cx="65" cy="172227"/>
    <xdr:sp macro="" textlink="">
      <xdr:nvSpPr>
        <xdr:cNvPr id="169" name="TextBox 168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19</xdr:row>
      <xdr:rowOff>0</xdr:rowOff>
    </xdr:from>
    <xdr:ext cx="65" cy="172227"/>
    <xdr:sp macro="" textlink="">
      <xdr:nvSpPr>
        <xdr:cNvPr id="170" name="TextBox 169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19</xdr:row>
      <xdr:rowOff>0</xdr:rowOff>
    </xdr:from>
    <xdr:ext cx="65" cy="172227"/>
    <xdr:sp macro="" textlink="">
      <xdr:nvSpPr>
        <xdr:cNvPr id="248" name="TextBox 247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19</xdr:row>
      <xdr:rowOff>0</xdr:rowOff>
    </xdr:from>
    <xdr:ext cx="65" cy="172227"/>
    <xdr:sp macro="" textlink="">
      <xdr:nvSpPr>
        <xdr:cNvPr id="249" name="TextBox 248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19</xdr:row>
      <xdr:rowOff>0</xdr:rowOff>
    </xdr:from>
    <xdr:ext cx="65" cy="172227"/>
    <xdr:sp macro="" textlink="">
      <xdr:nvSpPr>
        <xdr:cNvPr id="250" name="TextBox 249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19</xdr:row>
      <xdr:rowOff>0</xdr:rowOff>
    </xdr:from>
    <xdr:ext cx="65" cy="172227"/>
    <xdr:sp macro="" textlink="">
      <xdr:nvSpPr>
        <xdr:cNvPr id="251" name="TextBox 250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19</xdr:row>
      <xdr:rowOff>0</xdr:rowOff>
    </xdr:from>
    <xdr:ext cx="65" cy="172227"/>
    <xdr:sp macro="" textlink="">
      <xdr:nvSpPr>
        <xdr:cNvPr id="252" name="TextBox 251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19</xdr:row>
      <xdr:rowOff>0</xdr:rowOff>
    </xdr:from>
    <xdr:ext cx="65" cy="172227"/>
    <xdr:sp macro="" textlink="">
      <xdr:nvSpPr>
        <xdr:cNvPr id="253" name="TextBox 252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65" cy="172227"/>
    <xdr:sp macro="" textlink="">
      <xdr:nvSpPr>
        <xdr:cNvPr id="254" name="TextBox 253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65" cy="172227"/>
    <xdr:sp macro="" textlink="">
      <xdr:nvSpPr>
        <xdr:cNvPr id="255" name="TextBox 254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65" cy="172227"/>
    <xdr:sp macro="" textlink="">
      <xdr:nvSpPr>
        <xdr:cNvPr id="256" name="TextBox 255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65" cy="172227"/>
    <xdr:sp macro="" textlink="">
      <xdr:nvSpPr>
        <xdr:cNvPr id="257" name="TextBox 256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65" cy="172227"/>
    <xdr:sp macro="" textlink="">
      <xdr:nvSpPr>
        <xdr:cNvPr id="258" name="TextBox 257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65" cy="172227"/>
    <xdr:sp macro="" textlink="">
      <xdr:nvSpPr>
        <xdr:cNvPr id="259" name="TextBox 258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65" cy="172227"/>
    <xdr:sp macro="" textlink="">
      <xdr:nvSpPr>
        <xdr:cNvPr id="260" name="TextBox 259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65" cy="172227"/>
    <xdr:sp macro="" textlink="">
      <xdr:nvSpPr>
        <xdr:cNvPr id="261" name="TextBox 260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65" cy="172227"/>
    <xdr:sp macro="" textlink="">
      <xdr:nvSpPr>
        <xdr:cNvPr id="262" name="TextBox 261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65" cy="172227"/>
    <xdr:sp macro="" textlink="">
      <xdr:nvSpPr>
        <xdr:cNvPr id="263" name="TextBox 262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65" cy="172227"/>
    <xdr:sp macro="" textlink="">
      <xdr:nvSpPr>
        <xdr:cNvPr id="264" name="TextBox 263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65" cy="172227"/>
    <xdr:sp macro="" textlink="">
      <xdr:nvSpPr>
        <xdr:cNvPr id="265" name="TextBox 264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65" cy="172227"/>
    <xdr:sp macro="" textlink="">
      <xdr:nvSpPr>
        <xdr:cNvPr id="266" name="TextBox 265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65" cy="172227"/>
    <xdr:sp macro="" textlink="">
      <xdr:nvSpPr>
        <xdr:cNvPr id="267" name="TextBox 266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65" cy="172227"/>
    <xdr:sp macro="" textlink="">
      <xdr:nvSpPr>
        <xdr:cNvPr id="268" name="TextBox 267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65" cy="172227"/>
    <xdr:sp macro="" textlink="">
      <xdr:nvSpPr>
        <xdr:cNvPr id="269" name="TextBox 268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70" name="TextBox 269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71" name="TextBox 270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72" name="TextBox 271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73" name="TextBox 272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274" name="TextBox 273"/>
        <xdr:cNvSpPr txBox="1"/>
      </xdr:nvSpPr>
      <xdr:spPr>
        <a:xfrm>
          <a:off x="56694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275" name="TextBox 274"/>
        <xdr:cNvSpPr txBox="1"/>
      </xdr:nvSpPr>
      <xdr:spPr>
        <a:xfrm>
          <a:off x="56694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76" name="TextBox 275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77" name="TextBox 276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78" name="TextBox 277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279" name="TextBox 278"/>
        <xdr:cNvSpPr txBox="1"/>
      </xdr:nvSpPr>
      <xdr:spPr>
        <a:xfrm>
          <a:off x="56694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80" name="TextBox 279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81" name="TextBox 280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82" name="TextBox 281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283" name="TextBox 282"/>
        <xdr:cNvSpPr txBox="1"/>
      </xdr:nvSpPr>
      <xdr:spPr>
        <a:xfrm>
          <a:off x="56694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84" name="TextBox 283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85" name="TextBox 284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86" name="TextBox 285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287" name="TextBox 286"/>
        <xdr:cNvSpPr txBox="1"/>
      </xdr:nvSpPr>
      <xdr:spPr>
        <a:xfrm>
          <a:off x="56694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88" name="TextBox 287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89" name="TextBox 288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90" name="TextBox 289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291" name="TextBox 290"/>
        <xdr:cNvSpPr txBox="1"/>
      </xdr:nvSpPr>
      <xdr:spPr>
        <a:xfrm>
          <a:off x="56694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92" name="TextBox 291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93" name="TextBox 292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94" name="TextBox 293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295" name="TextBox 294"/>
        <xdr:cNvSpPr txBox="1"/>
      </xdr:nvSpPr>
      <xdr:spPr>
        <a:xfrm>
          <a:off x="56694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96" name="TextBox 295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97" name="TextBox 296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98" name="TextBox 297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299" name="TextBox 298"/>
        <xdr:cNvSpPr txBox="1"/>
      </xdr:nvSpPr>
      <xdr:spPr>
        <a:xfrm>
          <a:off x="56694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0" name="TextBox 299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1" name="TextBox 300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2" name="TextBox 301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303" name="TextBox 302"/>
        <xdr:cNvSpPr txBox="1"/>
      </xdr:nvSpPr>
      <xdr:spPr>
        <a:xfrm>
          <a:off x="56694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4" name="TextBox 303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5" name="TextBox 304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6" name="TextBox 305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307" name="TextBox 306"/>
        <xdr:cNvSpPr txBox="1"/>
      </xdr:nvSpPr>
      <xdr:spPr>
        <a:xfrm>
          <a:off x="56694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8" name="TextBox 307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9" name="TextBox 308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0" name="TextBox 309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311" name="TextBox 310"/>
        <xdr:cNvSpPr txBox="1"/>
      </xdr:nvSpPr>
      <xdr:spPr>
        <a:xfrm>
          <a:off x="56694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2" name="TextBox 311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3" name="TextBox 312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4" name="TextBox 313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315" name="TextBox 314"/>
        <xdr:cNvSpPr txBox="1"/>
      </xdr:nvSpPr>
      <xdr:spPr>
        <a:xfrm>
          <a:off x="56694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6" name="TextBox 315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7" name="TextBox 316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8" name="TextBox 317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319" name="TextBox 318"/>
        <xdr:cNvSpPr txBox="1"/>
      </xdr:nvSpPr>
      <xdr:spPr>
        <a:xfrm>
          <a:off x="56694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20" name="TextBox 319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21" name="TextBox 320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22" name="TextBox 321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323" name="TextBox 322"/>
        <xdr:cNvSpPr txBox="1"/>
      </xdr:nvSpPr>
      <xdr:spPr>
        <a:xfrm>
          <a:off x="56694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24" name="TextBox 323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25" name="TextBox 324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26" name="TextBox 325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327" name="TextBox 326"/>
        <xdr:cNvSpPr txBox="1"/>
      </xdr:nvSpPr>
      <xdr:spPr>
        <a:xfrm>
          <a:off x="56694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28" name="TextBox 327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29" name="TextBox 328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30" name="TextBox 329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331" name="TextBox 330"/>
        <xdr:cNvSpPr txBox="1"/>
      </xdr:nvSpPr>
      <xdr:spPr>
        <a:xfrm>
          <a:off x="56694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32" name="TextBox 331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33" name="TextBox 332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34" name="TextBox 333"/>
        <xdr:cNvSpPr txBox="1"/>
      </xdr:nvSpPr>
      <xdr:spPr>
        <a:xfrm>
          <a:off x="44121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335" name="TextBox 334"/>
        <xdr:cNvSpPr txBox="1"/>
      </xdr:nvSpPr>
      <xdr:spPr>
        <a:xfrm>
          <a:off x="5669455" y="512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36" name="TextBox 33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37" name="TextBox 33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38" name="TextBox 337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39" name="TextBox 33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340" name="TextBox 339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6694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341" name="TextBox 340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6694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42" name="TextBox 341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43" name="TextBox 342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44" name="TextBox 343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345" name="TextBox 344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6694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46" name="TextBox 345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47" name="TextBox 346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48" name="TextBox 347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349" name="TextBox 348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6694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50" name="TextBox 349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51" name="TextBox 350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52" name="TextBox 351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353" name="TextBox 352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6694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54" name="TextBox 35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55" name="TextBox 354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56" name="TextBox 355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357" name="TextBox 356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56694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58" name="TextBox 357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59" name="TextBox 358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60" name="TextBox 359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361" name="TextBox 360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6694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62" name="TextBox 361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63" name="TextBox 362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64" name="TextBox 363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365" name="TextBox 364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56694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66" name="TextBox 365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67" name="TextBox 366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68" name="TextBox 367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369" name="TextBox 368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56694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70" name="TextBox 369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71" name="TextBox 370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72" name="TextBox 371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373" name="TextBox 372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56694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74" name="TextBox 373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75" name="TextBox 374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76" name="TextBox 375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377" name="TextBox 376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6694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78" name="TextBox 377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79" name="TextBox 378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80" name="TextBox 379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381" name="TextBox 380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56694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82" name="TextBox 381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83" name="TextBox 382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84" name="TextBox 383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385" name="TextBox 384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56694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86" name="TextBox 385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87" name="TextBox 386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88" name="TextBox 387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389" name="TextBox 388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56694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90" name="TextBox 389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91" name="TextBox 390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92" name="TextBox 391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393" name="TextBox 392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56694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94" name="TextBox 393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95" name="TextBox 394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65" cy="172227"/>
    <xdr:sp macro="" textlink="">
      <xdr:nvSpPr>
        <xdr:cNvPr id="396" name="TextBox 395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44121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68</xdr:row>
      <xdr:rowOff>0</xdr:rowOff>
    </xdr:from>
    <xdr:ext cx="65" cy="172227"/>
    <xdr:sp macro="" textlink="">
      <xdr:nvSpPr>
        <xdr:cNvPr id="397" name="TextBox 396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5669455" y="209112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8"/>
  <sheetViews>
    <sheetView tabSelected="1" zoomScale="87" zoomScaleNormal="87" zoomScaleSheetLayoutView="94" zoomScalePageLayoutView="70" workbookViewId="0">
      <selection activeCell="A2" sqref="A2:E2"/>
    </sheetView>
  </sheetViews>
  <sheetFormatPr defaultRowHeight="15"/>
  <cols>
    <col min="1" max="1" width="7.7109375" style="2" customWidth="1"/>
    <col min="2" max="2" width="58.42578125" style="3" customWidth="1"/>
    <col min="3" max="3" width="19.140625" style="21" customWidth="1"/>
    <col min="4" max="4" width="16.7109375" style="4" customWidth="1"/>
    <col min="5" max="5" width="17.28515625" style="4" customWidth="1"/>
    <col min="6" max="6" width="55.140625" style="6" customWidth="1"/>
    <col min="7" max="7" width="9.140625" style="6"/>
    <col min="8" max="8" width="19.7109375" style="6" customWidth="1"/>
    <col min="9" max="9" width="16.28515625" style="6" customWidth="1"/>
    <col min="10" max="25" width="9.140625" style="6"/>
    <col min="26" max="16384" width="9.140625" style="1"/>
  </cols>
  <sheetData>
    <row r="1" spans="1:25" s="5" customFormat="1" ht="17.25" customHeight="1">
      <c r="A1" s="2"/>
      <c r="B1" s="3"/>
      <c r="C1" s="32"/>
      <c r="D1" s="29"/>
      <c r="E1" s="2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s="5" customFormat="1" ht="54" customHeight="1">
      <c r="A2" s="59" t="s">
        <v>152</v>
      </c>
      <c r="B2" s="60"/>
      <c r="C2" s="60"/>
      <c r="D2" s="60"/>
      <c r="E2" s="60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s="5" customFormat="1" ht="14.25" customHeight="1">
      <c r="A3" s="2"/>
      <c r="B3" s="3"/>
      <c r="C3" s="21"/>
      <c r="D3" s="4"/>
      <c r="E3" s="4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s="5" customFormat="1" ht="34.5" customHeight="1">
      <c r="A4" s="61" t="s">
        <v>25</v>
      </c>
      <c r="B4" s="61" t="s">
        <v>26</v>
      </c>
      <c r="C4" s="62" t="s">
        <v>138</v>
      </c>
      <c r="D4" s="63"/>
      <c r="E4" s="63"/>
      <c r="F4" s="64" t="s">
        <v>137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5" customFormat="1" ht="32.25" customHeight="1">
      <c r="A5" s="61"/>
      <c r="B5" s="61"/>
      <c r="C5" s="23" t="s">
        <v>95</v>
      </c>
      <c r="D5" s="23" t="s">
        <v>96</v>
      </c>
      <c r="E5" s="34" t="s">
        <v>97</v>
      </c>
      <c r="F5" s="65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2" customFormat="1" ht="15.75">
      <c r="A6" s="14">
        <v>1</v>
      </c>
      <c r="B6" s="14">
        <v>2</v>
      </c>
      <c r="C6" s="14">
        <v>7</v>
      </c>
      <c r="D6" s="14"/>
      <c r="E6" s="35"/>
      <c r="F6" s="4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5" customFormat="1" ht="31.5">
      <c r="A7" s="15">
        <v>1</v>
      </c>
      <c r="B7" s="16" t="s">
        <v>10</v>
      </c>
      <c r="C7" s="11">
        <f t="shared" ref="C7:D7" si="0">SUM(C8:C12)-C10</f>
        <v>7070393.1499999994</v>
      </c>
      <c r="D7" s="11">
        <f t="shared" si="0"/>
        <v>5724368.1000000015</v>
      </c>
      <c r="E7" s="36">
        <f>D7/C7*100</f>
        <v>80.962514793113044</v>
      </c>
      <c r="F7" s="46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5" customFormat="1" ht="15.75">
      <c r="A8" s="15">
        <v>2</v>
      </c>
      <c r="B8" s="16" t="s">
        <v>0</v>
      </c>
      <c r="C8" s="11">
        <f>C15+C46+C137+C186+C199+C218+C285+C358+C371</f>
        <v>0</v>
      </c>
      <c r="D8" s="11">
        <f>D15+D46+D137+D186+D199+D218+D285+D358+D371</f>
        <v>0</v>
      </c>
      <c r="E8" s="36">
        <v>0</v>
      </c>
      <c r="F8" s="4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5" customFormat="1" ht="15.75">
      <c r="A9" s="15">
        <v>3</v>
      </c>
      <c r="B9" s="16" t="s">
        <v>27</v>
      </c>
      <c r="C9" s="11">
        <f t="shared" ref="C9:D12" si="1">C16+C47+C138+C187+C200+C219+C286+C359+C372</f>
        <v>2468726.7999999998</v>
      </c>
      <c r="D9" s="11">
        <f>D16+D47+D138+D187+D200+D218+D286+D359+D372</f>
        <v>2361173.1</v>
      </c>
      <c r="E9" s="36">
        <f>D9/C9*100</f>
        <v>95.643353488932036</v>
      </c>
      <c r="F9" s="4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5" customFormat="1" ht="15.75">
      <c r="A10" s="15">
        <v>4</v>
      </c>
      <c r="B10" s="16" t="s">
        <v>4</v>
      </c>
      <c r="C10" s="11">
        <f t="shared" si="1"/>
        <v>1587037.3</v>
      </c>
      <c r="D10" s="11">
        <f t="shared" si="1"/>
        <v>1698680.3000000003</v>
      </c>
      <c r="E10" s="36">
        <f t="shared" ref="E10:E12" si="2">D10/C10*100</f>
        <v>107.03468028130155</v>
      </c>
      <c r="F10" s="4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5" customFormat="1" ht="15.75">
      <c r="A11" s="15">
        <v>5</v>
      </c>
      <c r="B11" s="16" t="s">
        <v>2</v>
      </c>
      <c r="C11" s="11">
        <f t="shared" si="1"/>
        <v>1449842.4000000001</v>
      </c>
      <c r="D11" s="11">
        <f t="shared" si="1"/>
        <v>1063444.8000000003</v>
      </c>
      <c r="E11" s="36">
        <f t="shared" si="2"/>
        <v>73.348992966407948</v>
      </c>
      <c r="F11" s="46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5" customFormat="1" ht="15.75">
      <c r="A12" s="15">
        <v>6</v>
      </c>
      <c r="B12" s="16" t="s">
        <v>3</v>
      </c>
      <c r="C12" s="11">
        <f t="shared" si="1"/>
        <v>3151823.9499999997</v>
      </c>
      <c r="D12" s="11">
        <f t="shared" si="1"/>
        <v>2299750.2000000002</v>
      </c>
      <c r="E12" s="36">
        <f t="shared" si="2"/>
        <v>72.965693404290562</v>
      </c>
      <c r="F12" s="46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5" customFormat="1" ht="15.75">
      <c r="A13" s="15">
        <v>7</v>
      </c>
      <c r="B13" s="56" t="s">
        <v>12</v>
      </c>
      <c r="C13" s="57"/>
      <c r="D13" s="57"/>
      <c r="E13" s="57"/>
      <c r="F13" s="5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45" customHeight="1">
      <c r="A14" s="15">
        <v>8</v>
      </c>
      <c r="B14" s="16" t="s">
        <v>37</v>
      </c>
      <c r="C14" s="11">
        <f t="shared" ref="C14:D14" si="3">SUM(C15:C19)-C17</f>
        <v>2580013.65</v>
      </c>
      <c r="D14" s="11">
        <f t="shared" si="3"/>
        <v>2021305.8</v>
      </c>
      <c r="E14" s="36">
        <f>D14/C14*100</f>
        <v>78.344771548011011</v>
      </c>
      <c r="F14" s="4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5" customFormat="1" ht="15.75">
      <c r="A15" s="15">
        <v>9</v>
      </c>
      <c r="B15" s="16" t="s">
        <v>0</v>
      </c>
      <c r="C15" s="11">
        <f>C21+C27+C33+C39</f>
        <v>0</v>
      </c>
      <c r="D15" s="11">
        <f>D21+D27+D33+D39</f>
        <v>0</v>
      </c>
      <c r="E15" s="36">
        <v>0</v>
      </c>
      <c r="F15" s="4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5" customFormat="1" ht="15.75">
      <c r="A16" s="15">
        <v>10</v>
      </c>
      <c r="B16" s="16" t="s">
        <v>29</v>
      </c>
      <c r="C16" s="11">
        <f t="shared" ref="C16:D19" si="4">C22+C28+C34+C40</f>
        <v>6497.9</v>
      </c>
      <c r="D16" s="11">
        <f t="shared" si="4"/>
        <v>33695.199999999997</v>
      </c>
      <c r="E16" s="36">
        <f>D16/C16*100</f>
        <v>518.55522553440346</v>
      </c>
      <c r="F16" s="46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5" customFormat="1" ht="15.75">
      <c r="A17" s="15">
        <v>11</v>
      </c>
      <c r="B17" s="16" t="s">
        <v>4</v>
      </c>
      <c r="C17" s="11">
        <f t="shared" si="4"/>
        <v>6497.9</v>
      </c>
      <c r="D17" s="11">
        <f t="shared" si="4"/>
        <v>33695.199999999997</v>
      </c>
      <c r="E17" s="36">
        <f t="shared" ref="E17:E19" si="5">D17/C17*100</f>
        <v>518.55522553440346</v>
      </c>
      <c r="F17" s="46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5" customFormat="1" ht="15.75">
      <c r="A18" s="15">
        <v>12</v>
      </c>
      <c r="B18" s="16" t="s">
        <v>2</v>
      </c>
      <c r="C18" s="11">
        <f t="shared" si="4"/>
        <v>152117.20000000001</v>
      </c>
      <c r="D18" s="11">
        <f t="shared" si="4"/>
        <v>116837.20000000001</v>
      </c>
      <c r="E18" s="36">
        <f t="shared" si="5"/>
        <v>76.80735643306609</v>
      </c>
      <c r="F18" s="46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5" customFormat="1" ht="15.75">
      <c r="A19" s="15">
        <v>13</v>
      </c>
      <c r="B19" s="16" t="s">
        <v>3</v>
      </c>
      <c r="C19" s="11">
        <f t="shared" si="4"/>
        <v>2421398.5499999998</v>
      </c>
      <c r="D19" s="11">
        <f t="shared" si="4"/>
        <v>1870773.4</v>
      </c>
      <c r="E19" s="36">
        <f t="shared" si="5"/>
        <v>77.260036353784059</v>
      </c>
      <c r="F19" s="46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60" customHeight="1">
      <c r="A20" s="15">
        <v>14</v>
      </c>
      <c r="B20" s="16" t="s">
        <v>33</v>
      </c>
      <c r="C20" s="11">
        <f t="shared" ref="C20:D20" si="6">SUM(C21:C25)-C23</f>
        <v>2421398.5499999998</v>
      </c>
      <c r="D20" s="11">
        <f t="shared" si="6"/>
        <v>1870773.4</v>
      </c>
      <c r="E20" s="36">
        <f>D20/C20*100</f>
        <v>77.260036353784059</v>
      </c>
      <c r="F20" s="47" t="s">
        <v>141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5" customFormat="1" ht="15.75">
      <c r="A21" s="15">
        <v>15</v>
      </c>
      <c r="B21" s="16" t="s">
        <v>0</v>
      </c>
      <c r="C21" s="11">
        <v>0</v>
      </c>
      <c r="D21" s="11">
        <v>0</v>
      </c>
      <c r="E21" s="36">
        <v>0</v>
      </c>
      <c r="F21" s="46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5" customFormat="1" ht="15.75">
      <c r="A22" s="15">
        <v>16</v>
      </c>
      <c r="B22" s="16" t="s">
        <v>1</v>
      </c>
      <c r="C22" s="11">
        <v>0</v>
      </c>
      <c r="D22" s="11">
        <v>0</v>
      </c>
      <c r="E22" s="36">
        <v>0</v>
      </c>
      <c r="F22" s="46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5" customFormat="1" ht="15.75">
      <c r="A23" s="15">
        <v>17</v>
      </c>
      <c r="B23" s="16" t="s">
        <v>4</v>
      </c>
      <c r="C23" s="11">
        <v>0</v>
      </c>
      <c r="D23" s="11">
        <v>0</v>
      </c>
      <c r="E23" s="36">
        <v>0</v>
      </c>
      <c r="F23" s="46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5" customFormat="1" ht="15.75">
      <c r="A24" s="15">
        <v>18</v>
      </c>
      <c r="B24" s="16" t="s">
        <v>2</v>
      </c>
      <c r="C24" s="11">
        <v>0</v>
      </c>
      <c r="D24" s="11">
        <v>0</v>
      </c>
      <c r="E24" s="36">
        <v>0</v>
      </c>
      <c r="F24" s="46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5" customFormat="1" ht="15.75">
      <c r="A25" s="15">
        <v>19</v>
      </c>
      <c r="B25" s="16" t="s">
        <v>3</v>
      </c>
      <c r="C25" s="12">
        <f>717250+339000+979.7+1364168.85</f>
        <v>2421398.5499999998</v>
      </c>
      <c r="D25" s="12">
        <v>1870773.4</v>
      </c>
      <c r="E25" s="36">
        <f>D25/C25*100</f>
        <v>77.260036353784059</v>
      </c>
      <c r="F25" s="46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8" customFormat="1" ht="75" customHeight="1">
      <c r="A26" s="15">
        <v>20</v>
      </c>
      <c r="B26" s="16" t="s">
        <v>34</v>
      </c>
      <c r="C26" s="11">
        <f t="shared" ref="C26:D26" si="7">SUM(C27:C31)-C29</f>
        <v>7729.4</v>
      </c>
      <c r="D26" s="11">
        <f t="shared" si="7"/>
        <v>35690.099999999991</v>
      </c>
      <c r="E26" s="36">
        <f>D26/C26*100</f>
        <v>461.74476673480467</v>
      </c>
      <c r="F26" s="47" t="s">
        <v>103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5" customFormat="1" ht="15.75">
      <c r="A27" s="15">
        <v>21</v>
      </c>
      <c r="B27" s="16" t="s">
        <v>0</v>
      </c>
      <c r="C27" s="11">
        <v>0</v>
      </c>
      <c r="D27" s="11">
        <v>0</v>
      </c>
      <c r="E27" s="36">
        <v>0</v>
      </c>
      <c r="F27" s="46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5" customFormat="1" ht="15.75">
      <c r="A28" s="15">
        <v>22</v>
      </c>
      <c r="B28" s="16" t="s">
        <v>28</v>
      </c>
      <c r="C28" s="24">
        <v>6497.9</v>
      </c>
      <c r="D28" s="11">
        <v>33695.199999999997</v>
      </c>
      <c r="E28" s="36">
        <f>D28/C28*100</f>
        <v>518.55522553440346</v>
      </c>
      <c r="F28" s="46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s="5" customFormat="1" ht="15.75">
      <c r="A29" s="15">
        <v>23</v>
      </c>
      <c r="B29" s="16" t="s">
        <v>4</v>
      </c>
      <c r="C29" s="24">
        <v>6497.9</v>
      </c>
      <c r="D29" s="11">
        <v>33695.199999999997</v>
      </c>
      <c r="E29" s="36">
        <f t="shared" ref="E29:E30" si="8">D29/C29*100</f>
        <v>518.55522553440346</v>
      </c>
      <c r="F29" s="46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s="5" customFormat="1" ht="15.75">
      <c r="A30" s="15">
        <v>24</v>
      </c>
      <c r="B30" s="16" t="s">
        <v>2</v>
      </c>
      <c r="C30" s="26">
        <v>1231.5</v>
      </c>
      <c r="D30" s="26">
        <v>1994.9</v>
      </c>
      <c r="E30" s="36">
        <f t="shared" si="8"/>
        <v>161.98944376776291</v>
      </c>
      <c r="F30" s="46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s="5" customFormat="1" ht="15.75">
      <c r="A31" s="15">
        <v>25</v>
      </c>
      <c r="B31" s="16" t="s">
        <v>3</v>
      </c>
      <c r="C31" s="11">
        <v>0</v>
      </c>
      <c r="D31" s="11">
        <v>0</v>
      </c>
      <c r="E31" s="36">
        <v>0</v>
      </c>
      <c r="F31" s="46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s="8" customFormat="1" ht="73.5" customHeight="1">
      <c r="A32" s="15">
        <v>26</v>
      </c>
      <c r="B32" s="16" t="s">
        <v>35</v>
      </c>
      <c r="C32" s="24">
        <f t="shared" ref="C32:D32" si="9">SUM(C33:C37)-C35</f>
        <v>3825.2</v>
      </c>
      <c r="D32" s="24">
        <f t="shared" si="9"/>
        <v>3825.2</v>
      </c>
      <c r="E32" s="36">
        <f>D32/C32*100</f>
        <v>100</v>
      </c>
      <c r="F32" s="47" t="s">
        <v>102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s="5" customFormat="1" ht="15.75">
      <c r="A33" s="15">
        <v>27</v>
      </c>
      <c r="B33" s="16" t="s">
        <v>0</v>
      </c>
      <c r="C33" s="25">
        <v>0</v>
      </c>
      <c r="D33" s="25">
        <v>0</v>
      </c>
      <c r="E33" s="39">
        <v>0</v>
      </c>
      <c r="F33" s="46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5" customFormat="1" ht="15.75">
      <c r="A34" s="15">
        <v>28</v>
      </c>
      <c r="B34" s="16" t="s">
        <v>1</v>
      </c>
      <c r="C34" s="25">
        <v>0</v>
      </c>
      <c r="D34" s="26">
        <v>0</v>
      </c>
      <c r="E34" s="40">
        <v>0</v>
      </c>
      <c r="F34" s="46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5" customFormat="1" ht="15.75">
      <c r="A35" s="15">
        <v>29</v>
      </c>
      <c r="B35" s="16" t="s">
        <v>4</v>
      </c>
      <c r="C35" s="25">
        <v>0</v>
      </c>
      <c r="D35" s="26">
        <v>0</v>
      </c>
      <c r="E35" s="40">
        <v>0</v>
      </c>
      <c r="F35" s="46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5" customFormat="1" ht="15.75">
      <c r="A36" s="15">
        <v>30</v>
      </c>
      <c r="B36" s="16" t="s">
        <v>2</v>
      </c>
      <c r="C36" s="25">
        <v>3825.2</v>
      </c>
      <c r="D36" s="26">
        <v>3825.2</v>
      </c>
      <c r="E36" s="36">
        <f>D36/C36*100</f>
        <v>100</v>
      </c>
      <c r="F36" s="4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5" customFormat="1" ht="15.75">
      <c r="A37" s="15">
        <v>31</v>
      </c>
      <c r="B37" s="16" t="s">
        <v>3</v>
      </c>
      <c r="C37" s="13">
        <v>0</v>
      </c>
      <c r="D37" s="13">
        <v>0</v>
      </c>
      <c r="E37" s="41">
        <v>0</v>
      </c>
      <c r="F37" s="4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8" customFormat="1" ht="75.75" customHeight="1">
      <c r="A38" s="15">
        <v>44</v>
      </c>
      <c r="B38" s="16" t="s">
        <v>36</v>
      </c>
      <c r="C38" s="11">
        <f t="shared" ref="C38:D38" si="10">SUM(C39:C43)-C41</f>
        <v>147060.5</v>
      </c>
      <c r="D38" s="11">
        <f t="shared" si="10"/>
        <v>111017.1</v>
      </c>
      <c r="E38" s="36">
        <f>D38/C38*100</f>
        <v>75.490767405251574</v>
      </c>
      <c r="F38" s="47" t="s">
        <v>104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5" customFormat="1" ht="15.75">
      <c r="A39" s="15">
        <v>45</v>
      </c>
      <c r="B39" s="16" t="s">
        <v>0</v>
      </c>
      <c r="C39" s="13">
        <v>0</v>
      </c>
      <c r="D39" s="13">
        <v>0</v>
      </c>
      <c r="E39" s="41">
        <v>0</v>
      </c>
      <c r="F39" s="4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s="5" customFormat="1" ht="16.5" customHeight="1">
      <c r="A40" s="15">
        <v>46</v>
      </c>
      <c r="B40" s="16" t="s">
        <v>1</v>
      </c>
      <c r="C40" s="13">
        <f>SUM(D40:E40)</f>
        <v>0</v>
      </c>
      <c r="D40" s="13">
        <v>0</v>
      </c>
      <c r="E40" s="41">
        <v>0</v>
      </c>
      <c r="F40" s="4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5" customFormat="1" ht="15.75">
      <c r="A41" s="15">
        <v>47</v>
      </c>
      <c r="B41" s="16" t="s">
        <v>7</v>
      </c>
      <c r="C41" s="13">
        <f>SUM(D41:E41)</f>
        <v>0</v>
      </c>
      <c r="D41" s="13">
        <v>0</v>
      </c>
      <c r="E41" s="41">
        <v>0</v>
      </c>
      <c r="F41" s="4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5" customFormat="1" ht="15.75">
      <c r="A42" s="15">
        <v>48</v>
      </c>
      <c r="B42" s="16" t="s">
        <v>5</v>
      </c>
      <c r="C42" s="13">
        <v>147060.5</v>
      </c>
      <c r="D42" s="13">
        <v>111017.1</v>
      </c>
      <c r="E42" s="36">
        <f>D42/C42*100</f>
        <v>75.490767405251574</v>
      </c>
      <c r="F42" s="4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s="5" customFormat="1" ht="15.75">
      <c r="A43" s="15">
        <v>49</v>
      </c>
      <c r="B43" s="16" t="s">
        <v>3</v>
      </c>
      <c r="C43" s="13">
        <f>SUM(D43:E43)</f>
        <v>0</v>
      </c>
      <c r="D43" s="13">
        <v>0</v>
      </c>
      <c r="E43" s="41">
        <v>0</v>
      </c>
      <c r="F43" s="4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s="8" customFormat="1" ht="15.75" customHeight="1">
      <c r="A44" s="15">
        <v>62</v>
      </c>
      <c r="B44" s="56" t="s">
        <v>11</v>
      </c>
      <c r="C44" s="57"/>
      <c r="D44" s="57"/>
      <c r="E44" s="57"/>
      <c r="F44" s="58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s="8" customFormat="1" ht="31.5">
      <c r="A45" s="15">
        <v>63</v>
      </c>
      <c r="B45" s="16" t="s">
        <v>13</v>
      </c>
      <c r="C45" s="11">
        <f t="shared" ref="C45:D45" si="11">SUM(C46:C50)-C48</f>
        <v>1759630.2999999998</v>
      </c>
      <c r="D45" s="11">
        <f t="shared" si="11"/>
        <v>1968695.5</v>
      </c>
      <c r="E45" s="36">
        <f>D45/C45*100</f>
        <v>111.88120027257999</v>
      </c>
      <c r="F45" s="48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s="5" customFormat="1" ht="15.75">
      <c r="A46" s="15">
        <v>64</v>
      </c>
      <c r="B46" s="16" t="s">
        <v>0</v>
      </c>
      <c r="C46" s="13">
        <f>C52+C58+C64+C70+C76+C82+C88+C94+C100+C106+C112+C118+C124+C130</f>
        <v>0</v>
      </c>
      <c r="D46" s="13">
        <f>D52+D58+D64+D70+D76+D82+D88+D94+D100+D106+D112+D118+D124+D130</f>
        <v>0</v>
      </c>
      <c r="E46" s="41"/>
      <c r="F46" s="48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s="5" customFormat="1" ht="15.75">
      <c r="A47" s="15">
        <v>65</v>
      </c>
      <c r="B47" s="16" t="s">
        <v>27</v>
      </c>
      <c r="C47" s="13">
        <f t="shared" ref="C47:D50" si="12">C53+C59+C65+C71+C77+C83+C89+C95+C101+C107+C113+C119+C125+C131</f>
        <v>1542834.6999999997</v>
      </c>
      <c r="D47" s="13">
        <f t="shared" si="12"/>
        <v>1775190.6</v>
      </c>
      <c r="E47" s="36">
        <f>D47/C47*100</f>
        <v>115.06032370156053</v>
      </c>
      <c r="F47" s="48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s="5" customFormat="1" ht="15.75">
      <c r="A48" s="15">
        <v>66</v>
      </c>
      <c r="B48" s="16" t="s">
        <v>4</v>
      </c>
      <c r="C48" s="13">
        <f t="shared" si="12"/>
        <v>1151844.1000000001</v>
      </c>
      <c r="D48" s="13">
        <f t="shared" si="12"/>
        <v>1419338.2000000002</v>
      </c>
      <c r="E48" s="36">
        <f t="shared" ref="E48:E50" si="13">D48/C48*100</f>
        <v>123.22311673949626</v>
      </c>
      <c r="F48" s="48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s="5" customFormat="1" ht="15.75">
      <c r="A49" s="15">
        <v>67</v>
      </c>
      <c r="B49" s="16" t="s">
        <v>6</v>
      </c>
      <c r="C49" s="13">
        <f t="shared" si="12"/>
        <v>215515.6</v>
      </c>
      <c r="D49" s="13">
        <f t="shared" si="12"/>
        <v>193017.90000000002</v>
      </c>
      <c r="E49" s="36">
        <f t="shared" si="13"/>
        <v>89.560987696482314</v>
      </c>
      <c r="F49" s="48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s="5" customFormat="1" ht="15.75">
      <c r="A50" s="15">
        <v>68</v>
      </c>
      <c r="B50" s="16" t="s">
        <v>3</v>
      </c>
      <c r="C50" s="13">
        <f t="shared" si="12"/>
        <v>1280</v>
      </c>
      <c r="D50" s="13">
        <f t="shared" si="12"/>
        <v>487</v>
      </c>
      <c r="E50" s="36">
        <f t="shared" si="13"/>
        <v>38.046875</v>
      </c>
      <c r="F50" s="48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s="8" customFormat="1" ht="117.75" customHeight="1">
      <c r="A51" s="15">
        <v>69</v>
      </c>
      <c r="B51" s="16" t="s">
        <v>39</v>
      </c>
      <c r="C51" s="11">
        <f t="shared" ref="C51:D51" si="14">SUM(C52:C56)-C54</f>
        <v>163035.89999999997</v>
      </c>
      <c r="D51" s="11">
        <f t="shared" si="14"/>
        <v>189738.40000000002</v>
      </c>
      <c r="E51" s="36">
        <f>D51/C51*100</f>
        <v>116.37829459646622</v>
      </c>
      <c r="F51" s="47" t="s">
        <v>105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s="5" customFormat="1" ht="15.75">
      <c r="A52" s="15">
        <v>70</v>
      </c>
      <c r="B52" s="16" t="s">
        <v>0</v>
      </c>
      <c r="C52" s="13">
        <v>0</v>
      </c>
      <c r="D52" s="13">
        <v>0</v>
      </c>
      <c r="E52" s="41"/>
      <c r="F52" s="4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s="5" customFormat="1" ht="16.5" customHeight="1">
      <c r="A53" s="15">
        <v>71</v>
      </c>
      <c r="B53" s="18" t="s">
        <v>32</v>
      </c>
      <c r="C53" s="12">
        <v>146732.29999999999</v>
      </c>
      <c r="D53" s="13">
        <v>177981.2</v>
      </c>
      <c r="E53" s="36">
        <f>D53/C53*100</f>
        <v>121.29653798107168</v>
      </c>
      <c r="F53" s="4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s="5" customFormat="1" ht="15.75">
      <c r="A54" s="15">
        <v>72</v>
      </c>
      <c r="B54" s="18" t="s">
        <v>22</v>
      </c>
      <c r="C54" s="12">
        <v>146732.29999999999</v>
      </c>
      <c r="D54" s="13">
        <v>177981.2</v>
      </c>
      <c r="E54" s="36">
        <f t="shared" ref="E54:E55" si="15">D54/C54*100</f>
        <v>121.29653798107168</v>
      </c>
      <c r="F54" s="4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s="5" customFormat="1" ht="15.75">
      <c r="A55" s="15">
        <v>73</v>
      </c>
      <c r="B55" s="16" t="s">
        <v>6</v>
      </c>
      <c r="C55" s="12">
        <v>16303.6</v>
      </c>
      <c r="D55" s="13">
        <v>11757.2</v>
      </c>
      <c r="E55" s="36">
        <f t="shared" si="15"/>
        <v>72.114134301626649</v>
      </c>
      <c r="F55" s="4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s="5" customFormat="1" ht="15.75">
      <c r="A56" s="15">
        <v>74</v>
      </c>
      <c r="B56" s="16" t="s">
        <v>3</v>
      </c>
      <c r="C56" s="12">
        <v>0</v>
      </c>
      <c r="D56" s="12">
        <v>0</v>
      </c>
      <c r="E56" s="37">
        <v>0</v>
      </c>
      <c r="F56" s="4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s="8" customFormat="1" ht="112.5" customHeight="1">
      <c r="A57" s="15">
        <v>75</v>
      </c>
      <c r="B57" s="16" t="s">
        <v>40</v>
      </c>
      <c r="C57" s="11">
        <f t="shared" ref="C57:D57" si="16">SUM(C58:C62)-C60</f>
        <v>123744.5</v>
      </c>
      <c r="D57" s="11">
        <f t="shared" si="16"/>
        <v>193784.40000000002</v>
      </c>
      <c r="E57" s="36">
        <f>D57/C57*100</f>
        <v>156.60041456387964</v>
      </c>
      <c r="F57" s="47" t="s">
        <v>148</v>
      </c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s="5" customFormat="1" ht="15.75">
      <c r="A58" s="15">
        <v>76</v>
      </c>
      <c r="B58" s="16" t="s">
        <v>0</v>
      </c>
      <c r="C58" s="13">
        <v>0</v>
      </c>
      <c r="D58" s="13">
        <v>0</v>
      </c>
      <c r="E58" s="41"/>
      <c r="F58" s="4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s="5" customFormat="1" ht="15" customHeight="1">
      <c r="A59" s="15">
        <v>77</v>
      </c>
      <c r="B59" s="16" t="s">
        <v>23</v>
      </c>
      <c r="C59" s="13">
        <v>111370</v>
      </c>
      <c r="D59" s="13">
        <v>174406.2</v>
      </c>
      <c r="E59" s="36">
        <f>D59/C59*100</f>
        <v>156.60070036814224</v>
      </c>
      <c r="F59" s="4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s="5" customFormat="1" ht="15.75">
      <c r="A60" s="15">
        <v>78</v>
      </c>
      <c r="B60" s="16" t="s">
        <v>4</v>
      </c>
      <c r="C60" s="13">
        <v>111370</v>
      </c>
      <c r="D60" s="13">
        <v>174406.2</v>
      </c>
      <c r="E60" s="36">
        <f t="shared" ref="E60:E61" si="17">D60/C60*100</f>
        <v>156.60070036814224</v>
      </c>
      <c r="F60" s="4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s="5" customFormat="1" ht="15.75">
      <c r="A61" s="15">
        <v>79</v>
      </c>
      <c r="B61" s="16" t="s">
        <v>6</v>
      </c>
      <c r="C61" s="13">
        <v>12374.5</v>
      </c>
      <c r="D61" s="13">
        <v>19378.2</v>
      </c>
      <c r="E61" s="36">
        <f t="shared" si="17"/>
        <v>156.59784233706412</v>
      </c>
      <c r="F61" s="4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s="5" customFormat="1" ht="15.75">
      <c r="A62" s="15">
        <v>80</v>
      </c>
      <c r="B62" s="16" t="s">
        <v>3</v>
      </c>
      <c r="C62" s="12">
        <v>0</v>
      </c>
      <c r="D62" s="12">
        <v>0</v>
      </c>
      <c r="E62" s="37">
        <v>0</v>
      </c>
      <c r="F62" s="4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s="8" customFormat="1" ht="90" customHeight="1">
      <c r="A63" s="15">
        <v>117</v>
      </c>
      <c r="B63" s="16" t="s">
        <v>38</v>
      </c>
      <c r="C63" s="24">
        <f t="shared" ref="C63:D63" si="18">SUM(C64:C68)-C66</f>
        <v>6064.8</v>
      </c>
      <c r="D63" s="24">
        <f t="shared" si="18"/>
        <v>0</v>
      </c>
      <c r="E63" s="36">
        <f>D63/C63*100</f>
        <v>0</v>
      </c>
      <c r="F63" s="47" t="s">
        <v>110</v>
      </c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s="5" customFormat="1" ht="15.75">
      <c r="A64" s="15">
        <v>118</v>
      </c>
      <c r="B64" s="16" t="s">
        <v>0</v>
      </c>
      <c r="C64" s="25">
        <v>0</v>
      </c>
      <c r="D64" s="13">
        <v>0</v>
      </c>
      <c r="E64" s="41">
        <v>0</v>
      </c>
      <c r="F64" s="4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s="5" customFormat="1" ht="15" customHeight="1">
      <c r="A65" s="15">
        <v>119</v>
      </c>
      <c r="B65" s="16" t="s">
        <v>99</v>
      </c>
      <c r="C65" s="26">
        <v>0</v>
      </c>
      <c r="D65" s="13">
        <v>0</v>
      </c>
      <c r="E65" s="41">
        <v>0</v>
      </c>
      <c r="F65" s="4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s="5" customFormat="1" ht="15.75">
      <c r="A66" s="15">
        <v>120</v>
      </c>
      <c r="B66" s="16" t="s">
        <v>7</v>
      </c>
      <c r="C66" s="26">
        <v>0</v>
      </c>
      <c r="D66" s="13">
        <v>0</v>
      </c>
      <c r="E66" s="41">
        <v>0</v>
      </c>
      <c r="F66" s="4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s="5" customFormat="1" ht="15.75">
      <c r="A67" s="15">
        <v>121</v>
      </c>
      <c r="B67" s="16" t="s">
        <v>5</v>
      </c>
      <c r="C67" s="26">
        <v>6064.8</v>
      </c>
      <c r="D67" s="13">
        <v>0</v>
      </c>
      <c r="E67" s="41">
        <v>0</v>
      </c>
      <c r="F67" s="4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s="5" customFormat="1" ht="15.75">
      <c r="A68" s="15">
        <v>122</v>
      </c>
      <c r="B68" s="16" t="s">
        <v>3</v>
      </c>
      <c r="C68" s="26">
        <v>0</v>
      </c>
      <c r="D68" s="13">
        <v>0</v>
      </c>
      <c r="E68" s="41">
        <v>0</v>
      </c>
      <c r="F68" s="4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s="8" customFormat="1" ht="88.5" customHeight="1">
      <c r="A69" s="15">
        <v>147</v>
      </c>
      <c r="B69" s="16" t="s">
        <v>41</v>
      </c>
      <c r="C69" s="11">
        <f t="shared" ref="C69:D69" si="19">SUM(C70:C74)-C72</f>
        <v>18735.7</v>
      </c>
      <c r="D69" s="11">
        <f t="shared" si="19"/>
        <v>18735.7</v>
      </c>
      <c r="E69" s="36">
        <f>D69/C69*100</f>
        <v>100</v>
      </c>
      <c r="F69" s="47" t="s">
        <v>106</v>
      </c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s="5" customFormat="1" ht="15.75">
      <c r="A70" s="15">
        <v>148</v>
      </c>
      <c r="B70" s="16" t="s">
        <v>0</v>
      </c>
      <c r="C70" s="13">
        <v>0</v>
      </c>
      <c r="D70" s="13">
        <v>0</v>
      </c>
      <c r="E70" s="41">
        <v>0</v>
      </c>
      <c r="F70" s="4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s="5" customFormat="1" ht="14.25" customHeight="1">
      <c r="A71" s="15">
        <v>149</v>
      </c>
      <c r="B71" s="16" t="s">
        <v>100</v>
      </c>
      <c r="C71" s="13">
        <v>0</v>
      </c>
      <c r="D71" s="13">
        <v>0</v>
      </c>
      <c r="E71" s="41">
        <v>0</v>
      </c>
      <c r="F71" s="4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s="5" customFormat="1" ht="15.75">
      <c r="A72" s="15">
        <v>150</v>
      </c>
      <c r="B72" s="16" t="s">
        <v>7</v>
      </c>
      <c r="C72" s="13">
        <v>0</v>
      </c>
      <c r="D72" s="13">
        <v>0</v>
      </c>
      <c r="E72" s="41">
        <v>0</v>
      </c>
      <c r="F72" s="4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s="5" customFormat="1" ht="15.75">
      <c r="A73" s="15">
        <v>151</v>
      </c>
      <c r="B73" s="16" t="s">
        <v>5</v>
      </c>
      <c r="C73" s="13">
        <v>18735.7</v>
      </c>
      <c r="D73" s="13">
        <v>18735.7</v>
      </c>
      <c r="E73" s="36">
        <f>D73/C73*100</f>
        <v>100</v>
      </c>
      <c r="F73" s="4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s="5" customFormat="1" ht="15.75">
      <c r="A74" s="15">
        <v>152</v>
      </c>
      <c r="B74" s="16" t="s">
        <v>3</v>
      </c>
      <c r="C74" s="12">
        <v>0</v>
      </c>
      <c r="D74" s="12">
        <v>0</v>
      </c>
      <c r="E74" s="37">
        <v>0</v>
      </c>
      <c r="F74" s="4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s="8" customFormat="1" ht="90.75" customHeight="1">
      <c r="A75" s="15">
        <v>153</v>
      </c>
      <c r="B75" s="16" t="s">
        <v>42</v>
      </c>
      <c r="C75" s="24">
        <f t="shared" ref="C75:D75" si="20">SUM(C76:C80)-C78</f>
        <v>1280</v>
      </c>
      <c r="D75" s="24">
        <f t="shared" si="20"/>
        <v>487</v>
      </c>
      <c r="E75" s="36">
        <f>D75/C75*100</f>
        <v>38.046875</v>
      </c>
      <c r="F75" s="47" t="s">
        <v>107</v>
      </c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s="5" customFormat="1" ht="15.75">
      <c r="A76" s="15">
        <v>154</v>
      </c>
      <c r="B76" s="16" t="s">
        <v>0</v>
      </c>
      <c r="C76" s="25">
        <v>0</v>
      </c>
      <c r="D76" s="25">
        <v>0</v>
      </c>
      <c r="E76" s="39">
        <v>0</v>
      </c>
      <c r="F76" s="4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s="5" customFormat="1" ht="15.75" customHeight="1">
      <c r="A77" s="15">
        <v>155</v>
      </c>
      <c r="B77" s="16" t="s">
        <v>1</v>
      </c>
      <c r="C77" s="25">
        <v>0</v>
      </c>
      <c r="D77" s="25">
        <v>0</v>
      </c>
      <c r="E77" s="39">
        <v>0</v>
      </c>
      <c r="F77" s="4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s="5" customFormat="1" ht="15.75">
      <c r="A78" s="15">
        <v>156</v>
      </c>
      <c r="B78" s="16" t="s">
        <v>7</v>
      </c>
      <c r="C78" s="25">
        <v>0</v>
      </c>
      <c r="D78" s="25">
        <v>0</v>
      </c>
      <c r="E78" s="39">
        <v>0</v>
      </c>
      <c r="F78" s="4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s="5" customFormat="1" ht="15.75">
      <c r="A79" s="15">
        <v>157</v>
      </c>
      <c r="B79" s="16" t="s">
        <v>5</v>
      </c>
      <c r="C79" s="25">
        <v>0</v>
      </c>
      <c r="D79" s="25">
        <v>0</v>
      </c>
      <c r="E79" s="39">
        <v>0</v>
      </c>
      <c r="F79" s="4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s="5" customFormat="1" ht="15.75">
      <c r="A80" s="15">
        <v>158</v>
      </c>
      <c r="B80" s="16" t="s">
        <v>3</v>
      </c>
      <c r="C80" s="26">
        <v>1280</v>
      </c>
      <c r="D80" s="26">
        <v>487</v>
      </c>
      <c r="E80" s="36">
        <f>D80/C80*100</f>
        <v>38.046875</v>
      </c>
      <c r="F80" s="4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s="8" customFormat="1" ht="63">
      <c r="A81" s="15">
        <v>165</v>
      </c>
      <c r="B81" s="16" t="s">
        <v>43</v>
      </c>
      <c r="C81" s="11">
        <f t="shared" ref="C81:D81" si="21">SUM(C82:C86)-C84</f>
        <v>390990.6</v>
      </c>
      <c r="D81" s="11">
        <f t="shared" si="21"/>
        <v>355852.4</v>
      </c>
      <c r="E81" s="36">
        <f>D81/C81*100</f>
        <v>91.013032026856919</v>
      </c>
      <c r="F81" s="47" t="s">
        <v>142</v>
      </c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s="5" customFormat="1" ht="15.75" customHeight="1">
      <c r="A82" s="15">
        <v>166</v>
      </c>
      <c r="B82" s="16" t="s">
        <v>0</v>
      </c>
      <c r="C82" s="13">
        <v>0</v>
      </c>
      <c r="D82" s="13">
        <v>0</v>
      </c>
      <c r="E82" s="41">
        <v>0</v>
      </c>
      <c r="F82" s="4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s="5" customFormat="1" ht="15.75">
      <c r="A83" s="15">
        <v>167</v>
      </c>
      <c r="B83" s="16" t="s">
        <v>27</v>
      </c>
      <c r="C83" s="13">
        <v>390990.6</v>
      </c>
      <c r="D83" s="13">
        <v>355852.4</v>
      </c>
      <c r="E83" s="36">
        <f>D83/C83*100</f>
        <v>91.013032026856919</v>
      </c>
      <c r="F83" s="4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s="5" customFormat="1" ht="15.75">
      <c r="A84" s="15">
        <v>168</v>
      </c>
      <c r="B84" s="16" t="s">
        <v>7</v>
      </c>
      <c r="C84" s="13">
        <v>0</v>
      </c>
      <c r="D84" s="13">
        <v>0</v>
      </c>
      <c r="E84" s="41">
        <v>0</v>
      </c>
      <c r="F84" s="4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s="5" customFormat="1" ht="15.75">
      <c r="A85" s="15">
        <v>169</v>
      </c>
      <c r="B85" s="16" t="s">
        <v>5</v>
      </c>
      <c r="C85" s="13">
        <v>0</v>
      </c>
      <c r="D85" s="13">
        <v>0</v>
      </c>
      <c r="E85" s="41">
        <v>0</v>
      </c>
      <c r="F85" s="4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s="5" customFormat="1" ht="15.75">
      <c r="A86" s="15">
        <v>170</v>
      </c>
      <c r="B86" s="16" t="s">
        <v>3</v>
      </c>
      <c r="C86" s="13">
        <v>0</v>
      </c>
      <c r="D86" s="13">
        <v>0</v>
      </c>
      <c r="E86" s="41">
        <v>0</v>
      </c>
      <c r="F86" s="4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s="8" customFormat="1" ht="117.75" customHeight="1">
      <c r="A87" s="15">
        <v>171</v>
      </c>
      <c r="B87" s="16" t="s">
        <v>44</v>
      </c>
      <c r="C87" s="24">
        <f t="shared" ref="C87:D87" si="22">SUM(C88:C92)-C90</f>
        <v>3509</v>
      </c>
      <c r="D87" s="24">
        <f t="shared" si="22"/>
        <v>3420.4</v>
      </c>
      <c r="E87" s="36">
        <f>D87/C87*100</f>
        <v>97.475064120832144</v>
      </c>
      <c r="F87" s="47" t="s">
        <v>143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s="5" customFormat="1" ht="15.75">
      <c r="A88" s="15">
        <v>172</v>
      </c>
      <c r="B88" s="16" t="s">
        <v>0</v>
      </c>
      <c r="C88" s="25">
        <v>0</v>
      </c>
      <c r="D88" s="25">
        <v>0</v>
      </c>
      <c r="E88" s="39">
        <v>0</v>
      </c>
      <c r="F88" s="4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s="5" customFormat="1" ht="16.5" customHeight="1">
      <c r="A89" s="15">
        <v>173</v>
      </c>
      <c r="B89" s="16" t="s">
        <v>1</v>
      </c>
      <c r="C89" s="25">
        <v>0</v>
      </c>
      <c r="D89" s="25">
        <v>0</v>
      </c>
      <c r="E89" s="39">
        <v>0</v>
      </c>
      <c r="F89" s="4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s="5" customFormat="1" ht="15.75">
      <c r="A90" s="15">
        <v>174</v>
      </c>
      <c r="B90" s="16" t="s">
        <v>7</v>
      </c>
      <c r="C90" s="25">
        <v>0</v>
      </c>
      <c r="D90" s="25">
        <v>0</v>
      </c>
      <c r="E90" s="39">
        <v>0</v>
      </c>
      <c r="F90" s="4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s="5" customFormat="1" ht="15.75">
      <c r="A91" s="15">
        <v>175</v>
      </c>
      <c r="B91" s="16" t="s">
        <v>5</v>
      </c>
      <c r="C91" s="25">
        <v>3509</v>
      </c>
      <c r="D91" s="25">
        <v>3420.4</v>
      </c>
      <c r="E91" s="36">
        <f>D91/C91*100</f>
        <v>97.475064120832144</v>
      </c>
      <c r="F91" s="4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s="5" customFormat="1" ht="15.75">
      <c r="A92" s="15">
        <v>176</v>
      </c>
      <c r="B92" s="16" t="s">
        <v>3</v>
      </c>
      <c r="C92" s="26">
        <v>0</v>
      </c>
      <c r="D92" s="26">
        <v>0</v>
      </c>
      <c r="E92" s="40">
        <v>0</v>
      </c>
      <c r="F92" s="4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s="8" customFormat="1" ht="96" customHeight="1">
      <c r="A93" s="15">
        <v>183</v>
      </c>
      <c r="B93" s="16" t="s">
        <v>94</v>
      </c>
      <c r="C93" s="24">
        <f t="shared" ref="C93:D93" si="23">SUM(C94:C98)-C96</f>
        <v>4464.8</v>
      </c>
      <c r="D93" s="24">
        <f t="shared" si="23"/>
        <v>4221.8999999999996</v>
      </c>
      <c r="E93" s="36">
        <f>D93/C93*100</f>
        <v>94.559666726393104</v>
      </c>
      <c r="F93" s="47" t="s">
        <v>144</v>
      </c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s="8" customFormat="1" ht="15.75">
      <c r="A94" s="15">
        <v>184</v>
      </c>
      <c r="B94" s="16" t="s">
        <v>0</v>
      </c>
      <c r="C94" s="13">
        <v>0</v>
      </c>
      <c r="D94" s="13">
        <v>0</v>
      </c>
      <c r="E94" s="41">
        <v>0</v>
      </c>
      <c r="F94" s="4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s="5" customFormat="1" ht="15.75">
      <c r="A95" s="15">
        <v>185</v>
      </c>
      <c r="B95" s="16" t="s">
        <v>1</v>
      </c>
      <c r="C95" s="26">
        <v>0</v>
      </c>
      <c r="D95" s="26">
        <v>0</v>
      </c>
      <c r="E95" s="40">
        <v>0</v>
      </c>
      <c r="F95" s="4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s="5" customFormat="1" ht="15.75">
      <c r="A96" s="15">
        <v>186</v>
      </c>
      <c r="B96" s="16" t="s">
        <v>7</v>
      </c>
      <c r="C96" s="26">
        <v>0</v>
      </c>
      <c r="D96" s="26">
        <v>0</v>
      </c>
      <c r="E96" s="40">
        <v>0</v>
      </c>
      <c r="F96" s="4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s="5" customFormat="1" ht="15.75">
      <c r="A97" s="15">
        <v>187</v>
      </c>
      <c r="B97" s="16" t="s">
        <v>5</v>
      </c>
      <c r="C97" s="26">
        <v>4464.8</v>
      </c>
      <c r="D97" s="26">
        <v>4221.8999999999996</v>
      </c>
      <c r="E97" s="36">
        <f>D97/C97*100</f>
        <v>94.559666726393104</v>
      </c>
      <c r="F97" s="4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s="5" customFormat="1" ht="15.75">
      <c r="A98" s="15">
        <v>188</v>
      </c>
      <c r="B98" s="16" t="s">
        <v>3</v>
      </c>
      <c r="C98" s="12">
        <v>0</v>
      </c>
      <c r="D98" s="12">
        <v>0</v>
      </c>
      <c r="E98" s="37">
        <v>0</v>
      </c>
      <c r="F98" s="4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s="8" customFormat="1" ht="90" customHeight="1">
      <c r="A99" s="15">
        <v>189</v>
      </c>
      <c r="B99" s="16" t="s">
        <v>45</v>
      </c>
      <c r="C99" s="11">
        <f t="shared" ref="C99:D99" si="24">SUM(C100:C104)-C102</f>
        <v>611007.20000000007</v>
      </c>
      <c r="D99" s="11">
        <f t="shared" si="24"/>
        <v>691198.8</v>
      </c>
      <c r="E99" s="36">
        <f>D99/C99*100</f>
        <v>113.1244934593242</v>
      </c>
      <c r="F99" s="47" t="s">
        <v>149</v>
      </c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s="8" customFormat="1" ht="15.75">
      <c r="A100" s="15">
        <v>190</v>
      </c>
      <c r="B100" s="16" t="s">
        <v>0</v>
      </c>
      <c r="C100" s="13">
        <v>0</v>
      </c>
      <c r="D100" s="13">
        <v>0</v>
      </c>
      <c r="E100" s="41"/>
      <c r="F100" s="4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s="5" customFormat="1" ht="15.75">
      <c r="A101" s="15">
        <v>191</v>
      </c>
      <c r="B101" s="16" t="s">
        <v>27</v>
      </c>
      <c r="C101" s="12">
        <v>549906.4</v>
      </c>
      <c r="D101" s="12">
        <v>628195.30000000005</v>
      </c>
      <c r="E101" s="36">
        <f>D101/C101*100</f>
        <v>114.2367682936587</v>
      </c>
      <c r="F101" s="4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s="5" customFormat="1" ht="15.75">
      <c r="A102" s="15">
        <v>192</v>
      </c>
      <c r="B102" s="16" t="s">
        <v>7</v>
      </c>
      <c r="C102" s="12">
        <v>549906.4</v>
      </c>
      <c r="D102" s="12">
        <v>628195.30000000005</v>
      </c>
      <c r="E102" s="36">
        <f t="shared" ref="E102:E103" si="25">D102/C102*100</f>
        <v>114.2367682936587</v>
      </c>
      <c r="F102" s="4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s="5" customFormat="1" ht="15.75">
      <c r="A103" s="15">
        <v>193</v>
      </c>
      <c r="B103" s="16" t="s">
        <v>5</v>
      </c>
      <c r="C103" s="12">
        <v>61100.800000000003</v>
      </c>
      <c r="D103" s="12">
        <v>63003.5</v>
      </c>
      <c r="E103" s="36">
        <f t="shared" si="25"/>
        <v>103.11403451345973</v>
      </c>
      <c r="F103" s="4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s="5" customFormat="1" ht="15.75">
      <c r="A104" s="15">
        <v>194</v>
      </c>
      <c r="B104" s="16" t="s">
        <v>3</v>
      </c>
      <c r="C104" s="12">
        <v>0</v>
      </c>
      <c r="D104" s="12">
        <v>0</v>
      </c>
      <c r="E104" s="37">
        <v>0</v>
      </c>
      <c r="F104" s="4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s="8" customFormat="1" ht="90" customHeight="1">
      <c r="A105" s="15">
        <v>195</v>
      </c>
      <c r="B105" s="16" t="s">
        <v>46</v>
      </c>
      <c r="C105" s="11">
        <f t="shared" ref="C105:D105" si="26">SUM(C106:C110)-C108</f>
        <v>382039.4</v>
      </c>
      <c r="D105" s="11">
        <f t="shared" si="26"/>
        <v>511256.5</v>
      </c>
      <c r="E105" s="36">
        <f>D105/C105*100</f>
        <v>133.82297742065344</v>
      </c>
      <c r="F105" s="47" t="s">
        <v>150</v>
      </c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s="8" customFormat="1" ht="15.75">
      <c r="A106" s="15">
        <v>196</v>
      </c>
      <c r="B106" s="16" t="s">
        <v>0</v>
      </c>
      <c r="C106" s="13">
        <v>0</v>
      </c>
      <c r="D106" s="13">
        <v>0</v>
      </c>
      <c r="E106" s="41">
        <v>0</v>
      </c>
      <c r="F106" s="4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s="5" customFormat="1" ht="15.75">
      <c r="A107" s="15">
        <v>197</v>
      </c>
      <c r="B107" s="16" t="s">
        <v>27</v>
      </c>
      <c r="C107" s="12">
        <v>343835.4</v>
      </c>
      <c r="D107" s="12">
        <v>438755.5</v>
      </c>
      <c r="E107" s="36">
        <f>D107/C107*100</f>
        <v>127.60626160075429</v>
      </c>
      <c r="F107" s="4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s="5" customFormat="1" ht="15.75">
      <c r="A108" s="15">
        <v>198</v>
      </c>
      <c r="B108" s="16" t="s">
        <v>7</v>
      </c>
      <c r="C108" s="12">
        <v>343835.4</v>
      </c>
      <c r="D108" s="12">
        <v>438755.5</v>
      </c>
      <c r="E108" s="36">
        <f t="shared" ref="E108:E109" si="27">D108/C108*100</f>
        <v>127.60626160075429</v>
      </c>
      <c r="F108" s="4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s="5" customFormat="1" ht="15.75">
      <c r="A109" s="15">
        <v>199</v>
      </c>
      <c r="B109" s="16" t="s">
        <v>5</v>
      </c>
      <c r="C109" s="12">
        <v>38204</v>
      </c>
      <c r="D109" s="12">
        <v>72501</v>
      </c>
      <c r="E109" s="36">
        <f t="shared" si="27"/>
        <v>189.7733221652183</v>
      </c>
      <c r="F109" s="4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s="5" customFormat="1" ht="15.75">
      <c r="A110" s="15">
        <v>200</v>
      </c>
      <c r="B110" s="16" t="s">
        <v>3</v>
      </c>
      <c r="C110" s="12">
        <v>0</v>
      </c>
      <c r="D110" s="12">
        <v>0</v>
      </c>
      <c r="E110" s="37">
        <v>0</v>
      </c>
      <c r="F110" s="4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s="5" customFormat="1" ht="93.75" customHeight="1">
      <c r="A111" s="15">
        <v>201</v>
      </c>
      <c r="B111" s="16" t="s">
        <v>47</v>
      </c>
      <c r="C111" s="11">
        <f t="shared" ref="C111:D111" si="28">SUM(C112:C116)-C114</f>
        <v>32318.400000000001</v>
      </c>
      <c r="D111" s="11">
        <f t="shared" si="28"/>
        <v>0</v>
      </c>
      <c r="E111" s="36">
        <f>D111/C111*100</f>
        <v>0</v>
      </c>
      <c r="F111" s="47" t="s">
        <v>109</v>
      </c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s="8" customFormat="1" ht="15.75">
      <c r="A112" s="15">
        <v>202</v>
      </c>
      <c r="B112" s="16" t="s">
        <v>0</v>
      </c>
      <c r="C112" s="13">
        <v>0</v>
      </c>
      <c r="D112" s="13">
        <v>0</v>
      </c>
      <c r="E112" s="41">
        <v>0</v>
      </c>
      <c r="F112" s="4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s="5" customFormat="1" ht="15.75">
      <c r="A113" s="15">
        <v>203</v>
      </c>
      <c r="B113" s="16" t="s">
        <v>98</v>
      </c>
      <c r="C113" s="13">
        <v>0</v>
      </c>
      <c r="D113" s="13">
        <v>0</v>
      </c>
      <c r="E113" s="41">
        <v>0</v>
      </c>
      <c r="F113" s="4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s="5" customFormat="1" ht="15.75">
      <c r="A114" s="15">
        <v>204</v>
      </c>
      <c r="B114" s="16" t="s">
        <v>7</v>
      </c>
      <c r="C114" s="13">
        <v>0</v>
      </c>
      <c r="D114" s="13">
        <v>0</v>
      </c>
      <c r="E114" s="41">
        <v>0</v>
      </c>
      <c r="F114" s="4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s="5" customFormat="1" ht="15.75">
      <c r="A115" s="15">
        <v>205</v>
      </c>
      <c r="B115" s="16" t="s">
        <v>5</v>
      </c>
      <c r="C115" s="13">
        <v>32318.400000000001</v>
      </c>
      <c r="D115" s="13">
        <v>0</v>
      </c>
      <c r="E115" s="41">
        <v>0</v>
      </c>
      <c r="F115" s="4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s="5" customFormat="1" ht="15.75">
      <c r="A116" s="15">
        <v>206</v>
      </c>
      <c r="B116" s="16" t="s">
        <v>3</v>
      </c>
      <c r="C116" s="13">
        <v>0</v>
      </c>
      <c r="D116" s="13">
        <v>0</v>
      </c>
      <c r="E116" s="41">
        <v>0</v>
      </c>
      <c r="F116" s="4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s="5" customFormat="1" ht="88.5" customHeight="1">
      <c r="A117" s="15">
        <v>207</v>
      </c>
      <c r="B117" s="16" t="s">
        <v>48</v>
      </c>
      <c r="C117" s="24">
        <f t="shared" ref="C117:D117" si="29">SUM(C118:C122)-C120</f>
        <v>7450</v>
      </c>
      <c r="D117" s="24">
        <f t="shared" si="29"/>
        <v>0</v>
      </c>
      <c r="E117" s="36">
        <f>D117/C117*100</f>
        <v>0</v>
      </c>
      <c r="F117" s="47" t="s">
        <v>108</v>
      </c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s="8" customFormat="1" ht="15.75">
      <c r="A118" s="15">
        <v>208</v>
      </c>
      <c r="B118" s="16" t="s">
        <v>0</v>
      </c>
      <c r="C118" s="25">
        <v>0</v>
      </c>
      <c r="D118" s="13">
        <v>0</v>
      </c>
      <c r="E118" s="41">
        <v>0</v>
      </c>
      <c r="F118" s="4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s="5" customFormat="1" ht="15.75">
      <c r="A119" s="15">
        <v>209</v>
      </c>
      <c r="B119" s="16" t="s">
        <v>1</v>
      </c>
      <c r="C119" s="25">
        <v>0</v>
      </c>
      <c r="D119" s="13">
        <v>0</v>
      </c>
      <c r="E119" s="41">
        <v>0</v>
      </c>
      <c r="F119" s="4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s="5" customFormat="1" ht="15.75">
      <c r="A120" s="15">
        <v>210</v>
      </c>
      <c r="B120" s="16" t="s">
        <v>7</v>
      </c>
      <c r="C120" s="25">
        <v>0</v>
      </c>
      <c r="D120" s="13">
        <v>0</v>
      </c>
      <c r="E120" s="41">
        <v>0</v>
      </c>
      <c r="F120" s="4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s="5" customFormat="1" ht="15.75">
      <c r="A121" s="15">
        <v>211</v>
      </c>
      <c r="B121" s="16" t="s">
        <v>5</v>
      </c>
      <c r="C121" s="25">
        <v>7450</v>
      </c>
      <c r="D121" s="13">
        <v>0</v>
      </c>
      <c r="E121" s="41">
        <v>0</v>
      </c>
      <c r="F121" s="4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s="5" customFormat="1" ht="15.75">
      <c r="A122" s="15">
        <v>212</v>
      </c>
      <c r="B122" s="16" t="s">
        <v>3</v>
      </c>
      <c r="C122" s="25">
        <v>0</v>
      </c>
      <c r="D122" s="13">
        <v>0</v>
      </c>
      <c r="E122" s="41">
        <v>0</v>
      </c>
      <c r="F122" s="4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s="5" customFormat="1" ht="110.25">
      <c r="A123" s="15">
        <v>219</v>
      </c>
      <c r="B123" s="16" t="s">
        <v>49</v>
      </c>
      <c r="C123" s="24">
        <f t="shared" ref="C123:D123" si="30">SUM(C124:C128)-C126</f>
        <v>7495</v>
      </c>
      <c r="D123" s="24">
        <f t="shared" si="30"/>
        <v>0</v>
      </c>
      <c r="E123" s="36">
        <f>D123/C123*100</f>
        <v>0</v>
      </c>
      <c r="F123" s="47" t="s">
        <v>108</v>
      </c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s="5" customFormat="1" ht="15.75">
      <c r="A124" s="15">
        <v>220</v>
      </c>
      <c r="B124" s="16" t="s">
        <v>0</v>
      </c>
      <c r="C124" s="25">
        <v>0</v>
      </c>
      <c r="D124" s="13">
        <v>0</v>
      </c>
      <c r="E124" s="41">
        <v>0</v>
      </c>
      <c r="F124" s="4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s="5" customFormat="1" ht="15.75">
      <c r="A125" s="15">
        <v>221</v>
      </c>
      <c r="B125" s="16" t="s">
        <v>23</v>
      </c>
      <c r="C125" s="25">
        <v>0</v>
      </c>
      <c r="D125" s="13">
        <v>0</v>
      </c>
      <c r="E125" s="41">
        <v>0</v>
      </c>
      <c r="F125" s="4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s="5" customFormat="1" ht="15.75">
      <c r="A126" s="15">
        <v>222</v>
      </c>
      <c r="B126" s="16" t="s">
        <v>7</v>
      </c>
      <c r="C126" s="25">
        <v>0</v>
      </c>
      <c r="D126" s="13">
        <v>0</v>
      </c>
      <c r="E126" s="41">
        <v>0</v>
      </c>
      <c r="F126" s="4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s="5" customFormat="1" ht="15.75">
      <c r="A127" s="15">
        <v>223</v>
      </c>
      <c r="B127" s="16" t="s">
        <v>6</v>
      </c>
      <c r="C127" s="25">
        <v>7495</v>
      </c>
      <c r="D127" s="13">
        <v>0</v>
      </c>
      <c r="E127" s="41">
        <v>0</v>
      </c>
      <c r="F127" s="4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s="5" customFormat="1" ht="15.75">
      <c r="A128" s="15">
        <v>224</v>
      </c>
      <c r="B128" s="16" t="s">
        <v>3</v>
      </c>
      <c r="C128" s="25">
        <v>0</v>
      </c>
      <c r="D128" s="13">
        <v>0</v>
      </c>
      <c r="E128" s="41">
        <v>0</v>
      </c>
      <c r="F128" s="4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s="5" customFormat="1" ht="103.5" customHeight="1">
      <c r="A129" s="15">
        <v>231</v>
      </c>
      <c r="B129" s="16" t="s">
        <v>50</v>
      </c>
      <c r="C129" s="24">
        <f t="shared" ref="C129:D129" si="31">SUM(C130:C134)-C132</f>
        <v>7495</v>
      </c>
      <c r="D129" s="24">
        <f t="shared" si="31"/>
        <v>0</v>
      </c>
      <c r="E129" s="36">
        <f>D129/C129*100</f>
        <v>0</v>
      </c>
      <c r="F129" s="47" t="s">
        <v>108</v>
      </c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s="5" customFormat="1" ht="15.75">
      <c r="A130" s="15">
        <v>232</v>
      </c>
      <c r="B130" s="16" t="s">
        <v>0</v>
      </c>
      <c r="C130" s="25">
        <v>0</v>
      </c>
      <c r="D130" s="24">
        <v>0</v>
      </c>
      <c r="E130" s="38">
        <v>0</v>
      </c>
      <c r="F130" s="4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s="5" customFormat="1" ht="15.75">
      <c r="A131" s="15">
        <v>233</v>
      </c>
      <c r="B131" s="16" t="s">
        <v>23</v>
      </c>
      <c r="C131" s="25">
        <v>0</v>
      </c>
      <c r="D131" s="24">
        <v>0</v>
      </c>
      <c r="E131" s="38">
        <v>0</v>
      </c>
      <c r="F131" s="4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s="5" customFormat="1" ht="15.75">
      <c r="A132" s="15">
        <v>234</v>
      </c>
      <c r="B132" s="16" t="s">
        <v>7</v>
      </c>
      <c r="C132" s="25">
        <v>0</v>
      </c>
      <c r="D132" s="24">
        <v>0</v>
      </c>
      <c r="E132" s="38">
        <v>0</v>
      </c>
      <c r="F132" s="4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s="5" customFormat="1" ht="15.75">
      <c r="A133" s="15">
        <v>235</v>
      </c>
      <c r="B133" s="16" t="s">
        <v>6</v>
      </c>
      <c r="C133" s="25">
        <v>7495</v>
      </c>
      <c r="D133" s="24">
        <v>0</v>
      </c>
      <c r="E133" s="38">
        <v>0</v>
      </c>
      <c r="F133" s="4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s="5" customFormat="1" ht="15.75">
      <c r="A134" s="15">
        <v>236</v>
      </c>
      <c r="B134" s="16" t="s">
        <v>3</v>
      </c>
      <c r="C134" s="30">
        <v>0</v>
      </c>
      <c r="D134" s="24">
        <v>0</v>
      </c>
      <c r="E134" s="38">
        <v>0</v>
      </c>
      <c r="F134" s="4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s="5" customFormat="1" ht="16.5" customHeight="1">
      <c r="A135" s="15">
        <v>243</v>
      </c>
      <c r="B135" s="56" t="s">
        <v>14</v>
      </c>
      <c r="C135" s="57"/>
      <c r="D135" s="57"/>
      <c r="E135" s="57"/>
      <c r="F135" s="58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s="8" customFormat="1" ht="46.5" customHeight="1">
      <c r="A136" s="15">
        <v>244</v>
      </c>
      <c r="B136" s="16" t="s">
        <v>51</v>
      </c>
      <c r="C136" s="11">
        <f t="shared" ref="C136:D136" si="32">SUM(C137:C141)-C139</f>
        <v>394131.29999999993</v>
      </c>
      <c r="D136" s="11">
        <f t="shared" si="32"/>
        <v>249204.80000000002</v>
      </c>
      <c r="E136" s="36">
        <f>D136/C136*100</f>
        <v>63.228878295126535</v>
      </c>
      <c r="F136" s="4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1:25" s="5" customFormat="1" ht="15.75">
      <c r="A137" s="15">
        <v>245</v>
      </c>
      <c r="B137" s="16" t="s">
        <v>0</v>
      </c>
      <c r="C137" s="13">
        <f>C143+C149+C155+C161+C167+C173+C179</f>
        <v>0</v>
      </c>
      <c r="D137" s="13">
        <f>D143+D149+D155+D161+D167+D173+D179</f>
        <v>0</v>
      </c>
      <c r="E137" s="41">
        <v>0</v>
      </c>
      <c r="F137" s="4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:25" s="5" customFormat="1" ht="15.75" customHeight="1">
      <c r="A138" s="15">
        <v>246</v>
      </c>
      <c r="B138" s="16" t="s">
        <v>28</v>
      </c>
      <c r="C138" s="13">
        <f t="shared" ref="C138:D141" si="33">C144+C150+C156+C162+C168+C174+C180</f>
        <v>285413.09999999998</v>
      </c>
      <c r="D138" s="13">
        <f t="shared" si="33"/>
        <v>109545.60000000001</v>
      </c>
      <c r="E138" s="36">
        <f>D138/C138*100</f>
        <v>38.3814197736544</v>
      </c>
      <c r="F138" s="4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:25" s="5" customFormat="1" ht="15.75">
      <c r="A139" s="15">
        <v>247</v>
      </c>
      <c r="B139" s="16" t="s">
        <v>4</v>
      </c>
      <c r="C139" s="13">
        <f t="shared" si="33"/>
        <v>285413.09999999998</v>
      </c>
      <c r="D139" s="13">
        <f t="shared" si="33"/>
        <v>109545.60000000001</v>
      </c>
      <c r="E139" s="36">
        <f t="shared" ref="E139:E140" si="34">D139/C139*100</f>
        <v>38.3814197736544</v>
      </c>
      <c r="F139" s="4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:25" s="5" customFormat="1" ht="15.75">
      <c r="A140" s="15">
        <v>248</v>
      </c>
      <c r="B140" s="16" t="s">
        <v>6</v>
      </c>
      <c r="C140" s="13">
        <f t="shared" si="33"/>
        <v>108718.2</v>
      </c>
      <c r="D140" s="13">
        <f t="shared" si="33"/>
        <v>139659.20000000001</v>
      </c>
      <c r="E140" s="36">
        <f t="shared" si="34"/>
        <v>128.45981629570764</v>
      </c>
      <c r="F140" s="4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:25" s="5" customFormat="1" ht="16.5" customHeight="1">
      <c r="A141" s="15">
        <v>249</v>
      </c>
      <c r="B141" s="16" t="s">
        <v>3</v>
      </c>
      <c r="C141" s="13">
        <f t="shared" si="33"/>
        <v>0</v>
      </c>
      <c r="D141" s="13">
        <f t="shared" si="33"/>
        <v>0</v>
      </c>
      <c r="E141" s="36">
        <v>0</v>
      </c>
      <c r="F141" s="4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:25" s="8" customFormat="1" ht="60.75" customHeight="1">
      <c r="A142" s="15">
        <v>250</v>
      </c>
      <c r="B142" s="16" t="s">
        <v>52</v>
      </c>
      <c r="C142" s="24">
        <f t="shared" ref="C142:D142" si="35">SUM(C143:C147)-C145</f>
        <v>3574</v>
      </c>
      <c r="D142" s="24">
        <f t="shared" si="35"/>
        <v>0</v>
      </c>
      <c r="E142" s="36">
        <f>D142/C142*100</f>
        <v>0</v>
      </c>
      <c r="F142" s="47" t="s">
        <v>108</v>
      </c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:25" s="5" customFormat="1" ht="15.75">
      <c r="A143" s="15">
        <v>251</v>
      </c>
      <c r="B143" s="16" t="s">
        <v>0</v>
      </c>
      <c r="C143" s="25">
        <v>0</v>
      </c>
      <c r="D143" s="25">
        <v>0</v>
      </c>
      <c r="E143" s="41">
        <v>0</v>
      </c>
      <c r="F143" s="4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:25" s="5" customFormat="1" ht="15.75">
      <c r="A144" s="15">
        <v>252</v>
      </c>
      <c r="B144" s="16" t="s">
        <v>1</v>
      </c>
      <c r="C144" s="25">
        <v>0</v>
      </c>
      <c r="D144" s="25">
        <v>0</v>
      </c>
      <c r="E144" s="41">
        <v>0</v>
      </c>
      <c r="F144" s="4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:25" s="5" customFormat="1" ht="15.75">
      <c r="A145" s="15">
        <v>253</v>
      </c>
      <c r="B145" s="16" t="s">
        <v>4</v>
      </c>
      <c r="C145" s="25">
        <v>0</v>
      </c>
      <c r="D145" s="25">
        <v>0</v>
      </c>
      <c r="E145" s="41">
        <v>0</v>
      </c>
      <c r="F145" s="4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25" s="5" customFormat="1" ht="15.75">
      <c r="A146" s="15">
        <v>254</v>
      </c>
      <c r="B146" s="16" t="s">
        <v>6</v>
      </c>
      <c r="C146" s="25">
        <v>3574</v>
      </c>
      <c r="D146" s="26">
        <v>0</v>
      </c>
      <c r="E146" s="36">
        <f>D146/C146*100</f>
        <v>0</v>
      </c>
      <c r="F146" s="4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1:25" s="5" customFormat="1" ht="15.75">
      <c r="A147" s="15">
        <v>255</v>
      </c>
      <c r="B147" s="16" t="s">
        <v>3</v>
      </c>
      <c r="C147" s="25">
        <v>0</v>
      </c>
      <c r="D147" s="25">
        <v>0</v>
      </c>
      <c r="E147" s="41">
        <v>0</v>
      </c>
      <c r="F147" s="4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:25" s="8" customFormat="1" ht="74.25" customHeight="1">
      <c r="A148" s="15">
        <v>268</v>
      </c>
      <c r="B148" s="16" t="s">
        <v>53</v>
      </c>
      <c r="C148" s="11">
        <f t="shared" ref="C148:D148" si="36">SUM(C149:C153)-C151</f>
        <v>14339.2</v>
      </c>
      <c r="D148" s="11">
        <f t="shared" si="36"/>
        <v>52265.7</v>
      </c>
      <c r="E148" s="36">
        <f>D148/C148*100</f>
        <v>364.49522985940632</v>
      </c>
      <c r="F148" s="47" t="s">
        <v>111</v>
      </c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1:25" s="5" customFormat="1" ht="15.75">
      <c r="A149" s="15">
        <v>269</v>
      </c>
      <c r="B149" s="16" t="s">
        <v>0</v>
      </c>
      <c r="C149" s="13">
        <v>0</v>
      </c>
      <c r="D149" s="13">
        <v>0</v>
      </c>
      <c r="E149" s="41">
        <v>0</v>
      </c>
      <c r="F149" s="4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1:25" s="5" customFormat="1" ht="15.75" customHeight="1">
      <c r="A150" s="15">
        <v>270</v>
      </c>
      <c r="B150" s="16" t="s">
        <v>1</v>
      </c>
      <c r="C150" s="12">
        <v>0</v>
      </c>
      <c r="D150" s="13">
        <v>0</v>
      </c>
      <c r="E150" s="41">
        <v>0</v>
      </c>
      <c r="F150" s="4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1:25" s="5" customFormat="1" ht="15.75" customHeight="1">
      <c r="A151" s="15">
        <v>271</v>
      </c>
      <c r="B151" s="16" t="s">
        <v>7</v>
      </c>
      <c r="C151" s="12">
        <v>0</v>
      </c>
      <c r="D151" s="13">
        <v>0</v>
      </c>
      <c r="E151" s="41">
        <v>0</v>
      </c>
      <c r="F151" s="4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1:25" s="5" customFormat="1" ht="15.75" customHeight="1">
      <c r="A152" s="15">
        <v>272</v>
      </c>
      <c r="B152" s="16" t="s">
        <v>5</v>
      </c>
      <c r="C152" s="12">
        <v>14339.2</v>
      </c>
      <c r="D152" s="13">
        <v>52265.7</v>
      </c>
      <c r="E152" s="36">
        <f>D152/C152*100</f>
        <v>364.49522985940632</v>
      </c>
      <c r="F152" s="4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:25" s="5" customFormat="1" ht="15.75">
      <c r="A153" s="15">
        <v>273</v>
      </c>
      <c r="B153" s="16" t="s">
        <v>3</v>
      </c>
      <c r="C153" s="12">
        <v>0</v>
      </c>
      <c r="D153" s="12">
        <v>0</v>
      </c>
      <c r="E153" s="37">
        <v>0</v>
      </c>
      <c r="F153" s="4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25" s="8" customFormat="1" ht="93.75" customHeight="1">
      <c r="A154" s="15">
        <v>274</v>
      </c>
      <c r="B154" s="16" t="s">
        <v>59</v>
      </c>
      <c r="C154" s="11">
        <f t="shared" ref="C154:D154" si="37">SUM(C155:C159)-C157</f>
        <v>79870.100000000006</v>
      </c>
      <c r="D154" s="11">
        <f t="shared" si="37"/>
        <v>71054.899999999994</v>
      </c>
      <c r="E154" s="36">
        <f>D154/C154*100</f>
        <v>88.96307879920019</v>
      </c>
      <c r="F154" s="47" t="s">
        <v>112</v>
      </c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spans="1:25" s="5" customFormat="1" ht="15.75">
      <c r="A155" s="15">
        <v>275</v>
      </c>
      <c r="B155" s="16" t="s">
        <v>0</v>
      </c>
      <c r="C155" s="13">
        <v>0</v>
      </c>
      <c r="D155" s="13">
        <v>0</v>
      </c>
      <c r="E155" s="41">
        <v>0</v>
      </c>
      <c r="F155" s="4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1:25" s="5" customFormat="1" ht="15.75">
      <c r="A156" s="15">
        <v>276</v>
      </c>
      <c r="B156" s="16" t="s">
        <v>1</v>
      </c>
      <c r="C156" s="12">
        <v>71883</v>
      </c>
      <c r="D156" s="13">
        <v>62357.4</v>
      </c>
      <c r="E156" s="36">
        <f>D156/C156*100</f>
        <v>86.74846625766871</v>
      </c>
      <c r="F156" s="4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1:25" s="5" customFormat="1" ht="15.75">
      <c r="A157" s="15">
        <v>277</v>
      </c>
      <c r="B157" s="16" t="s">
        <v>7</v>
      </c>
      <c r="C157" s="12">
        <v>71883</v>
      </c>
      <c r="D157" s="13">
        <v>62357.4</v>
      </c>
      <c r="E157" s="36">
        <f t="shared" ref="E157:E158" si="38">D157/C157*100</f>
        <v>86.74846625766871</v>
      </c>
      <c r="F157" s="4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:25" s="5" customFormat="1" ht="15.75">
      <c r="A158" s="15">
        <v>278</v>
      </c>
      <c r="B158" s="16" t="s">
        <v>5</v>
      </c>
      <c r="C158" s="26">
        <v>7987.1</v>
      </c>
      <c r="D158" s="13">
        <v>8697.5</v>
      </c>
      <c r="E158" s="36">
        <f t="shared" si="38"/>
        <v>108.89434212667925</v>
      </c>
      <c r="F158" s="4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spans="1:25" s="5" customFormat="1" ht="15.75">
      <c r="A159" s="15">
        <v>279</v>
      </c>
      <c r="B159" s="16" t="s">
        <v>3</v>
      </c>
      <c r="C159" s="12">
        <v>0</v>
      </c>
      <c r="D159" s="12">
        <v>0</v>
      </c>
      <c r="E159" s="37">
        <v>0</v>
      </c>
      <c r="F159" s="4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1:25" s="8" customFormat="1" ht="75" customHeight="1">
      <c r="A160" s="15">
        <v>280</v>
      </c>
      <c r="B160" s="16" t="s">
        <v>60</v>
      </c>
      <c r="C160" s="24">
        <f t="shared" ref="C160:D160" si="39">SUM(C161:C165)-C163</f>
        <v>3574.2</v>
      </c>
      <c r="D160" s="24">
        <f t="shared" si="39"/>
        <v>0</v>
      </c>
      <c r="E160" s="36">
        <f>D160/C160*100</f>
        <v>0</v>
      </c>
      <c r="F160" s="47" t="s">
        <v>108</v>
      </c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spans="1:25" s="5" customFormat="1" ht="15.75">
      <c r="A161" s="15">
        <v>281</v>
      </c>
      <c r="B161" s="16" t="s">
        <v>0</v>
      </c>
      <c r="C161" s="25">
        <v>0</v>
      </c>
      <c r="D161" s="25">
        <v>0</v>
      </c>
      <c r="E161" s="39">
        <v>0</v>
      </c>
      <c r="F161" s="4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1:25" s="5" customFormat="1" ht="15" customHeight="1">
      <c r="A162" s="15">
        <v>282</v>
      </c>
      <c r="B162" s="16" t="s">
        <v>1</v>
      </c>
      <c r="C162" s="25">
        <v>0</v>
      </c>
      <c r="D162" s="25">
        <v>0</v>
      </c>
      <c r="E162" s="39">
        <v>0</v>
      </c>
      <c r="F162" s="4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:25" s="5" customFormat="1" ht="15.75">
      <c r="A163" s="15">
        <v>283</v>
      </c>
      <c r="B163" s="16" t="s">
        <v>7</v>
      </c>
      <c r="C163" s="25">
        <v>0</v>
      </c>
      <c r="D163" s="25">
        <v>0</v>
      </c>
      <c r="E163" s="39">
        <v>0</v>
      </c>
      <c r="F163" s="4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1:25" s="5" customFormat="1" ht="15.75">
      <c r="A164" s="15">
        <v>284</v>
      </c>
      <c r="B164" s="16" t="s">
        <v>5</v>
      </c>
      <c r="C164" s="26">
        <v>3574.2</v>
      </c>
      <c r="D164" s="25">
        <v>0</v>
      </c>
      <c r="E164" s="39">
        <v>0</v>
      </c>
      <c r="F164" s="4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1:25" s="5" customFormat="1" ht="15.75">
      <c r="A165" s="15">
        <v>285</v>
      </c>
      <c r="B165" s="16" t="s">
        <v>3</v>
      </c>
      <c r="C165" s="25">
        <v>0</v>
      </c>
      <c r="D165" s="25">
        <v>0</v>
      </c>
      <c r="E165" s="39">
        <v>0</v>
      </c>
      <c r="F165" s="4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spans="1:25" s="8" customFormat="1" ht="84.75" customHeight="1">
      <c r="A166" s="15">
        <v>310</v>
      </c>
      <c r="B166" s="16" t="s">
        <v>61</v>
      </c>
      <c r="C166" s="11">
        <f t="shared" ref="C166:D166" si="40">SUM(C167:C171)-C169</f>
        <v>256131.6</v>
      </c>
      <c r="D166" s="11">
        <f t="shared" si="40"/>
        <v>79169.399999999994</v>
      </c>
      <c r="E166" s="36">
        <f>D166/C166*100</f>
        <v>30.909657379253474</v>
      </c>
      <c r="F166" s="47" t="s">
        <v>116</v>
      </c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1:25" s="5" customFormat="1" ht="15.75">
      <c r="A167" s="15">
        <v>311</v>
      </c>
      <c r="B167" s="16" t="s">
        <v>0</v>
      </c>
      <c r="C167" s="12">
        <v>0</v>
      </c>
      <c r="D167" s="12">
        <v>0</v>
      </c>
      <c r="E167" s="37">
        <v>0</v>
      </c>
      <c r="F167" s="4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1:25" s="5" customFormat="1" ht="15" customHeight="1">
      <c r="A168" s="15">
        <v>312</v>
      </c>
      <c r="B168" s="16" t="s">
        <v>101</v>
      </c>
      <c r="C168" s="12">
        <v>213330.1</v>
      </c>
      <c r="D168" s="12">
        <v>46988.2</v>
      </c>
      <c r="E168" s="36">
        <f>D168/C168*100</f>
        <v>22.026052582359448</v>
      </c>
      <c r="F168" s="4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spans="1:25" s="5" customFormat="1" ht="15.75">
      <c r="A169" s="15">
        <v>313</v>
      </c>
      <c r="B169" s="16" t="s">
        <v>7</v>
      </c>
      <c r="C169" s="12">
        <v>213330.1</v>
      </c>
      <c r="D169" s="12">
        <v>46988.2</v>
      </c>
      <c r="E169" s="36">
        <f t="shared" ref="E169:E170" si="41">D169/C169*100</f>
        <v>22.026052582359448</v>
      </c>
      <c r="F169" s="4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spans="1:25" s="5" customFormat="1" ht="15.75">
      <c r="A170" s="15">
        <v>314</v>
      </c>
      <c r="B170" s="16" t="s">
        <v>5</v>
      </c>
      <c r="C170" s="12">
        <v>42801.5</v>
      </c>
      <c r="D170" s="12">
        <v>32181.200000000001</v>
      </c>
      <c r="E170" s="36">
        <f t="shared" si="41"/>
        <v>75.187084564793295</v>
      </c>
      <c r="F170" s="4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spans="1:25" s="5" customFormat="1" ht="15.75">
      <c r="A171" s="15">
        <v>315</v>
      </c>
      <c r="B171" s="16" t="s">
        <v>3</v>
      </c>
      <c r="C171" s="12">
        <v>0</v>
      </c>
      <c r="D171" s="12">
        <v>0</v>
      </c>
      <c r="E171" s="37">
        <v>0</v>
      </c>
      <c r="F171" s="4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:25" s="5" customFormat="1" ht="113.25" customHeight="1">
      <c r="A172" s="15">
        <v>334</v>
      </c>
      <c r="B172" s="16" t="s">
        <v>62</v>
      </c>
      <c r="C172" s="11">
        <f t="shared" ref="C172:D172" si="42">SUM(C173:C177)-C175</f>
        <v>36242.199999999997</v>
      </c>
      <c r="D172" s="11">
        <f t="shared" si="42"/>
        <v>46314.8</v>
      </c>
      <c r="E172" s="36">
        <f>D172/C172*100</f>
        <v>127.79246292995461</v>
      </c>
      <c r="F172" s="47" t="s">
        <v>113</v>
      </c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spans="1:25" s="8" customFormat="1" ht="15.75">
      <c r="A173" s="15">
        <v>335</v>
      </c>
      <c r="B173" s="16" t="s">
        <v>0</v>
      </c>
      <c r="C173" s="13">
        <v>0</v>
      </c>
      <c r="D173" s="13">
        <v>0</v>
      </c>
      <c r="E173" s="41">
        <v>0</v>
      </c>
      <c r="F173" s="4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1:25" s="5" customFormat="1" ht="15.75">
      <c r="A174" s="15">
        <v>336</v>
      </c>
      <c r="B174" s="16" t="s">
        <v>30</v>
      </c>
      <c r="C174" s="13">
        <v>0</v>
      </c>
      <c r="D174" s="13">
        <v>0</v>
      </c>
      <c r="E174" s="41">
        <v>0</v>
      </c>
      <c r="F174" s="4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1:25" s="5" customFormat="1" ht="15.75">
      <c r="A175" s="15">
        <v>337</v>
      </c>
      <c r="B175" s="16" t="s">
        <v>7</v>
      </c>
      <c r="C175" s="12">
        <v>0</v>
      </c>
      <c r="D175" s="13">
        <v>0</v>
      </c>
      <c r="E175" s="37">
        <v>0</v>
      </c>
      <c r="F175" s="4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1:25" s="5" customFormat="1" ht="15.75">
      <c r="A176" s="15">
        <v>338</v>
      </c>
      <c r="B176" s="16" t="s">
        <v>5</v>
      </c>
      <c r="C176" s="12">
        <v>36242.199999999997</v>
      </c>
      <c r="D176" s="12">
        <v>46314.8</v>
      </c>
      <c r="E176" s="36">
        <f>D176/C176*100</f>
        <v>127.79246292995461</v>
      </c>
      <c r="F176" s="4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spans="1:25" s="5" customFormat="1" ht="15.75">
      <c r="A177" s="15">
        <v>339</v>
      </c>
      <c r="B177" s="16" t="s">
        <v>3</v>
      </c>
      <c r="C177" s="13">
        <v>0</v>
      </c>
      <c r="D177" s="13">
        <v>0</v>
      </c>
      <c r="E177" s="41">
        <v>0</v>
      </c>
      <c r="F177" s="4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1:25" s="5" customFormat="1" ht="94.5" customHeight="1">
      <c r="A178" s="15">
        <v>340</v>
      </c>
      <c r="B178" s="16" t="s">
        <v>63</v>
      </c>
      <c r="C178" s="11">
        <f t="shared" ref="C178:D178" si="43">SUM(C179:C183)-C181</f>
        <v>400</v>
      </c>
      <c r="D178" s="11">
        <f t="shared" si="43"/>
        <v>400</v>
      </c>
      <c r="E178" s="36">
        <f>D178/C178*100</f>
        <v>100</v>
      </c>
      <c r="F178" s="47" t="s">
        <v>114</v>
      </c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spans="1:25" s="8" customFormat="1" ht="15.75">
      <c r="A179" s="15">
        <v>341</v>
      </c>
      <c r="B179" s="16" t="s">
        <v>0</v>
      </c>
      <c r="C179" s="13">
        <v>0</v>
      </c>
      <c r="D179" s="13">
        <v>0</v>
      </c>
      <c r="E179" s="41">
        <v>0</v>
      </c>
      <c r="F179" s="47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spans="1:25" s="5" customFormat="1" ht="15.75">
      <c r="A180" s="15">
        <v>342</v>
      </c>
      <c r="B180" s="16" t="s">
        <v>1</v>
      </c>
      <c r="C180" s="13">
        <v>200</v>
      </c>
      <c r="D180" s="13">
        <v>200</v>
      </c>
      <c r="E180" s="36">
        <f>D180/C180*100</f>
        <v>100</v>
      </c>
      <c r="F180" s="47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spans="1:25" s="5" customFormat="1" ht="15.75">
      <c r="A181" s="15">
        <v>343</v>
      </c>
      <c r="B181" s="16" t="s">
        <v>7</v>
      </c>
      <c r="C181" s="12">
        <v>200</v>
      </c>
      <c r="D181" s="12">
        <v>200</v>
      </c>
      <c r="E181" s="36">
        <f t="shared" ref="E181:E182" si="44">D181/C181*100</f>
        <v>100</v>
      </c>
      <c r="F181" s="47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spans="1:25" s="5" customFormat="1" ht="15.75">
      <c r="A182" s="15">
        <v>344</v>
      </c>
      <c r="B182" s="16" t="s">
        <v>5</v>
      </c>
      <c r="C182" s="13">
        <v>200</v>
      </c>
      <c r="D182" s="13">
        <v>200</v>
      </c>
      <c r="E182" s="36">
        <f t="shared" si="44"/>
        <v>100</v>
      </c>
      <c r="F182" s="47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spans="1:25" s="5" customFormat="1" ht="15.75">
      <c r="A183" s="15">
        <v>345</v>
      </c>
      <c r="B183" s="16" t="s">
        <v>3</v>
      </c>
      <c r="C183" s="13">
        <v>0</v>
      </c>
      <c r="D183" s="13">
        <v>0</v>
      </c>
      <c r="E183" s="41">
        <v>0</v>
      </c>
      <c r="F183" s="47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spans="1:25" s="5" customFormat="1" ht="16.5" customHeight="1">
      <c r="A184" s="15">
        <v>352</v>
      </c>
      <c r="B184" s="56" t="s">
        <v>15</v>
      </c>
      <c r="C184" s="57"/>
      <c r="D184" s="57"/>
      <c r="E184" s="57"/>
      <c r="F184" s="58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spans="1:25" s="8" customFormat="1" ht="45.75" customHeight="1">
      <c r="A185" s="15">
        <v>353</v>
      </c>
      <c r="B185" s="16" t="s">
        <v>54</v>
      </c>
      <c r="C185" s="11">
        <f t="shared" ref="C185:D185" si="45">SUM(C186:C190)-C188</f>
        <v>13504.1</v>
      </c>
      <c r="D185" s="11">
        <f t="shared" si="45"/>
        <v>13362.5</v>
      </c>
      <c r="E185" s="36">
        <f>D185/C185*100</f>
        <v>98.951429565835554</v>
      </c>
      <c r="F185" s="46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spans="1:25" s="5" customFormat="1" ht="14.25" customHeight="1">
      <c r="A186" s="15">
        <v>354</v>
      </c>
      <c r="B186" s="16" t="s">
        <v>0</v>
      </c>
      <c r="C186" s="13">
        <f>C192</f>
        <v>0</v>
      </c>
      <c r="D186" s="13">
        <f>D192</f>
        <v>0</v>
      </c>
      <c r="E186" s="41">
        <v>0</v>
      </c>
      <c r="F186" s="46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:25" s="5" customFormat="1" ht="15.75" customHeight="1">
      <c r="A187" s="15">
        <v>355</v>
      </c>
      <c r="B187" s="16" t="s">
        <v>1</v>
      </c>
      <c r="C187" s="13">
        <f t="shared" ref="C187:D190" si="46">C193</f>
        <v>13504.1</v>
      </c>
      <c r="D187" s="13">
        <f t="shared" si="46"/>
        <v>13362.5</v>
      </c>
      <c r="E187" s="36">
        <f>D187/C187*100</f>
        <v>98.951429565835554</v>
      </c>
      <c r="F187" s="46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1:25" s="5" customFormat="1" ht="15.75" customHeight="1">
      <c r="A188" s="15">
        <v>356</v>
      </c>
      <c r="B188" s="16" t="s">
        <v>7</v>
      </c>
      <c r="C188" s="13">
        <f t="shared" si="46"/>
        <v>0</v>
      </c>
      <c r="D188" s="13">
        <f t="shared" si="46"/>
        <v>0</v>
      </c>
      <c r="E188" s="41">
        <v>0</v>
      </c>
      <c r="F188" s="46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 spans="1:25" s="5" customFormat="1" ht="15" customHeight="1">
      <c r="A189" s="15">
        <v>357</v>
      </c>
      <c r="B189" s="16" t="s">
        <v>5</v>
      </c>
      <c r="C189" s="13">
        <f t="shared" si="46"/>
        <v>0</v>
      </c>
      <c r="D189" s="13">
        <f t="shared" si="46"/>
        <v>0</v>
      </c>
      <c r="E189" s="41">
        <v>0</v>
      </c>
      <c r="F189" s="46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spans="1:25" s="5" customFormat="1" ht="15.75" customHeight="1">
      <c r="A190" s="15">
        <v>358</v>
      </c>
      <c r="B190" s="16" t="s">
        <v>3</v>
      </c>
      <c r="C190" s="13">
        <f t="shared" si="46"/>
        <v>0</v>
      </c>
      <c r="D190" s="13">
        <f t="shared" si="46"/>
        <v>0</v>
      </c>
      <c r="E190" s="41">
        <v>0</v>
      </c>
      <c r="F190" s="46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spans="1:25" s="5" customFormat="1" ht="74.25" customHeight="1">
      <c r="A191" s="15">
        <v>365</v>
      </c>
      <c r="B191" s="16" t="s">
        <v>64</v>
      </c>
      <c r="C191" s="11">
        <f t="shared" ref="C191:D191" si="47">SUM(C192:C196)-C194</f>
        <v>13504.1</v>
      </c>
      <c r="D191" s="11">
        <f t="shared" si="47"/>
        <v>13362.5</v>
      </c>
      <c r="E191" s="36">
        <f>D191/C191*100</f>
        <v>98.951429565835554</v>
      </c>
      <c r="F191" s="47" t="s">
        <v>145</v>
      </c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spans="1:25" s="5" customFormat="1" ht="15.75">
      <c r="A192" s="15">
        <v>366</v>
      </c>
      <c r="B192" s="16" t="s">
        <v>0</v>
      </c>
      <c r="C192" s="13">
        <v>0</v>
      </c>
      <c r="D192" s="13">
        <v>0</v>
      </c>
      <c r="E192" s="41">
        <v>0</v>
      </c>
      <c r="F192" s="46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 spans="1:25" s="5" customFormat="1" ht="15.75">
      <c r="A193" s="15">
        <v>367</v>
      </c>
      <c r="B193" s="16" t="s">
        <v>1</v>
      </c>
      <c r="C193" s="12">
        <v>13504.1</v>
      </c>
      <c r="D193" s="12">
        <v>13362.5</v>
      </c>
      <c r="E193" s="36">
        <f>D193/C193*100</f>
        <v>98.951429565835554</v>
      </c>
      <c r="F193" s="46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spans="1:25" s="5" customFormat="1" ht="15.75">
      <c r="A194" s="15">
        <v>368</v>
      </c>
      <c r="B194" s="16" t="s">
        <v>7</v>
      </c>
      <c r="C194" s="23">
        <v>0</v>
      </c>
      <c r="D194" s="23">
        <v>0</v>
      </c>
      <c r="E194" s="34">
        <v>0</v>
      </c>
      <c r="F194" s="46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spans="1:25" s="5" customFormat="1" ht="15.75">
      <c r="A195" s="15">
        <v>369</v>
      </c>
      <c r="B195" s="16" t="s">
        <v>5</v>
      </c>
      <c r="C195" s="23">
        <v>0</v>
      </c>
      <c r="D195" s="23">
        <v>0</v>
      </c>
      <c r="E195" s="34">
        <v>0</v>
      </c>
      <c r="F195" s="46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spans="1:25" s="5" customFormat="1" ht="15.75">
      <c r="A196" s="15">
        <v>370</v>
      </c>
      <c r="B196" s="16" t="s">
        <v>3</v>
      </c>
      <c r="C196" s="23">
        <v>0</v>
      </c>
      <c r="D196" s="23">
        <v>0</v>
      </c>
      <c r="E196" s="34">
        <v>0</v>
      </c>
      <c r="F196" s="46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spans="1:25" s="5" customFormat="1" ht="15.75" customHeight="1">
      <c r="A197" s="15">
        <v>389</v>
      </c>
      <c r="B197" s="56" t="s">
        <v>16</v>
      </c>
      <c r="C197" s="57"/>
      <c r="D197" s="57"/>
      <c r="E197" s="57"/>
      <c r="F197" s="58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 spans="1:25" s="8" customFormat="1" ht="47.25">
      <c r="A198" s="15">
        <v>390</v>
      </c>
      <c r="B198" s="16" t="s">
        <v>55</v>
      </c>
      <c r="C198" s="24">
        <f t="shared" ref="C198:D198" si="48">SUM(C199:C203)-C201</f>
        <v>7538.5</v>
      </c>
      <c r="D198" s="24">
        <f t="shared" si="48"/>
        <v>3818.5</v>
      </c>
      <c r="E198" s="36">
        <f>D198/C198*100</f>
        <v>50.653312993301057</v>
      </c>
      <c r="F198" s="4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spans="1:25" s="8" customFormat="1" ht="15.75">
      <c r="A199" s="15">
        <v>391</v>
      </c>
      <c r="B199" s="16" t="s">
        <v>0</v>
      </c>
      <c r="C199" s="25">
        <f>C205+C211</f>
        <v>0</v>
      </c>
      <c r="D199" s="25">
        <f>D205+D211</f>
        <v>0</v>
      </c>
      <c r="E199" s="39">
        <v>0</v>
      </c>
      <c r="F199" s="4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spans="1:25" s="5" customFormat="1" ht="15.75">
      <c r="A200" s="15">
        <v>392</v>
      </c>
      <c r="B200" s="16" t="s">
        <v>1</v>
      </c>
      <c r="C200" s="25">
        <f t="shared" ref="C200:D203" si="49">C206+C212</f>
        <v>0</v>
      </c>
      <c r="D200" s="25">
        <f t="shared" si="49"/>
        <v>0</v>
      </c>
      <c r="E200" s="39">
        <v>0</v>
      </c>
      <c r="F200" s="4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spans="1:25" s="5" customFormat="1" ht="15.75">
      <c r="A201" s="15">
        <v>393</v>
      </c>
      <c r="B201" s="16" t="s">
        <v>7</v>
      </c>
      <c r="C201" s="25">
        <f t="shared" si="49"/>
        <v>0</v>
      </c>
      <c r="D201" s="25">
        <f t="shared" si="49"/>
        <v>0</v>
      </c>
      <c r="E201" s="39">
        <v>0</v>
      </c>
      <c r="F201" s="4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spans="1:25" s="5" customFormat="1" ht="15.75">
      <c r="A202" s="15">
        <v>394</v>
      </c>
      <c r="B202" s="16" t="s">
        <v>5</v>
      </c>
      <c r="C202" s="25">
        <f t="shared" si="49"/>
        <v>7538.5</v>
      </c>
      <c r="D202" s="25">
        <f t="shared" si="49"/>
        <v>3818.5</v>
      </c>
      <c r="E202" s="36">
        <f>D202/C202*100</f>
        <v>50.653312993301057</v>
      </c>
      <c r="F202" s="4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spans="1:25" s="5" customFormat="1" ht="15.75">
      <c r="A203" s="15">
        <v>395</v>
      </c>
      <c r="B203" s="16" t="s">
        <v>3</v>
      </c>
      <c r="C203" s="25">
        <f t="shared" si="49"/>
        <v>0</v>
      </c>
      <c r="D203" s="25">
        <f t="shared" si="49"/>
        <v>0</v>
      </c>
      <c r="E203" s="39">
        <v>0</v>
      </c>
      <c r="F203" s="4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spans="1:25" s="5" customFormat="1" ht="108.75" customHeight="1">
      <c r="A204" s="15">
        <v>396</v>
      </c>
      <c r="B204" s="16" t="s">
        <v>65</v>
      </c>
      <c r="C204" s="24">
        <f t="shared" ref="C204:D204" si="50">SUM(C205:C209)-C207</f>
        <v>4988.5</v>
      </c>
      <c r="D204" s="24">
        <f t="shared" si="50"/>
        <v>3818.5</v>
      </c>
      <c r="E204" s="36">
        <f>D204/C204*100</f>
        <v>76.546055928635866</v>
      </c>
      <c r="F204" s="47" t="s">
        <v>146</v>
      </c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spans="1:25" s="8" customFormat="1" ht="15" customHeight="1">
      <c r="A205" s="15">
        <v>397</v>
      </c>
      <c r="B205" s="16" t="s">
        <v>0</v>
      </c>
      <c r="C205" s="25">
        <v>0</v>
      </c>
      <c r="D205" s="13">
        <v>0</v>
      </c>
      <c r="E205" s="41">
        <v>0</v>
      </c>
      <c r="F205" s="4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 spans="1:25" s="5" customFormat="1" ht="15.75">
      <c r="A206" s="15">
        <v>398</v>
      </c>
      <c r="B206" s="16" t="s">
        <v>1</v>
      </c>
      <c r="C206" s="26">
        <v>0</v>
      </c>
      <c r="D206" s="12">
        <v>0</v>
      </c>
      <c r="E206" s="41">
        <v>0</v>
      </c>
      <c r="F206" s="4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spans="1:25" s="5" customFormat="1" ht="15.75">
      <c r="A207" s="15">
        <v>399</v>
      </c>
      <c r="B207" s="16" t="s">
        <v>7</v>
      </c>
      <c r="C207" s="26">
        <v>0</v>
      </c>
      <c r="D207" s="12">
        <v>0</v>
      </c>
      <c r="E207" s="41">
        <v>0</v>
      </c>
      <c r="F207" s="4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spans="1:25" s="5" customFormat="1" ht="15.75">
      <c r="A208" s="15">
        <v>400</v>
      </c>
      <c r="B208" s="16" t="s">
        <v>5</v>
      </c>
      <c r="C208" s="26">
        <v>4988.5</v>
      </c>
      <c r="D208" s="12">
        <v>3818.5</v>
      </c>
      <c r="E208" s="36">
        <f>D208/C208*100</f>
        <v>76.546055928635866</v>
      </c>
      <c r="F208" s="4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 spans="1:25" s="5" customFormat="1" ht="15.75">
      <c r="A209" s="15">
        <v>401</v>
      </c>
      <c r="B209" s="16" t="s">
        <v>3</v>
      </c>
      <c r="C209" s="26">
        <v>0</v>
      </c>
      <c r="D209" s="12">
        <v>0</v>
      </c>
      <c r="E209" s="37">
        <v>0</v>
      </c>
      <c r="F209" s="4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spans="1:25" s="5" customFormat="1" ht="78.75" customHeight="1">
      <c r="A210" s="15">
        <v>402</v>
      </c>
      <c r="B210" s="16" t="s">
        <v>66</v>
      </c>
      <c r="C210" s="24">
        <f t="shared" ref="C210:D210" si="51">SUM(C211:C215)-C213</f>
        <v>2550</v>
      </c>
      <c r="D210" s="24">
        <f t="shared" si="51"/>
        <v>0</v>
      </c>
      <c r="E210" s="36">
        <f>D210/C210*100</f>
        <v>0</v>
      </c>
      <c r="F210" s="47" t="s">
        <v>108</v>
      </c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spans="1:25" s="8" customFormat="1" ht="15.75" customHeight="1">
      <c r="A211" s="15">
        <v>403</v>
      </c>
      <c r="B211" s="16" t="s">
        <v>0</v>
      </c>
      <c r="C211" s="25">
        <v>0</v>
      </c>
      <c r="D211" s="13">
        <v>0</v>
      </c>
      <c r="E211" s="41">
        <v>0</v>
      </c>
      <c r="F211" s="4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spans="1:25" s="5" customFormat="1" ht="15.75">
      <c r="A212" s="15">
        <v>404</v>
      </c>
      <c r="B212" s="16" t="s">
        <v>1</v>
      </c>
      <c r="C212" s="25">
        <v>0</v>
      </c>
      <c r="D212" s="13">
        <v>0</v>
      </c>
      <c r="E212" s="41">
        <v>0</v>
      </c>
      <c r="F212" s="4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 spans="1:25" s="5" customFormat="1" ht="15.75">
      <c r="A213" s="15">
        <v>405</v>
      </c>
      <c r="B213" s="16" t="s">
        <v>7</v>
      </c>
      <c r="C213" s="26">
        <f>C212</f>
        <v>0</v>
      </c>
      <c r="D213" s="13">
        <v>0</v>
      </c>
      <c r="E213" s="41">
        <v>0</v>
      </c>
      <c r="F213" s="4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spans="1:25" s="5" customFormat="1" ht="15.75">
      <c r="A214" s="15">
        <v>406</v>
      </c>
      <c r="B214" s="16" t="s">
        <v>5</v>
      </c>
      <c r="C214" s="25">
        <v>2550</v>
      </c>
      <c r="D214" s="13">
        <v>0</v>
      </c>
      <c r="E214" s="41">
        <v>0</v>
      </c>
      <c r="F214" s="4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 spans="1:25" s="5" customFormat="1" ht="15.75">
      <c r="A215" s="15">
        <v>407</v>
      </c>
      <c r="B215" s="16" t="s">
        <v>3</v>
      </c>
      <c r="C215" s="26">
        <v>0</v>
      </c>
      <c r="D215" s="13">
        <v>0</v>
      </c>
      <c r="E215" s="41">
        <v>0</v>
      </c>
      <c r="F215" s="46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 spans="1:25" s="5" customFormat="1" ht="16.5" customHeight="1">
      <c r="A216" s="15">
        <v>420</v>
      </c>
      <c r="B216" s="56" t="s">
        <v>58</v>
      </c>
      <c r="C216" s="57"/>
      <c r="D216" s="57"/>
      <c r="E216" s="57"/>
      <c r="F216" s="58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spans="1:25" s="8" customFormat="1" ht="45" customHeight="1">
      <c r="A217" s="15">
        <v>421</v>
      </c>
      <c r="B217" s="16" t="s">
        <v>56</v>
      </c>
      <c r="C217" s="11">
        <f t="shared" ref="C217" si="52">SUM(C218:C222)-C220</f>
        <v>167794.09999999998</v>
      </c>
      <c r="D217" s="11">
        <f>SUM(D218:D222)-D220</f>
        <v>113833.69999999997</v>
      </c>
      <c r="E217" s="36">
        <f>D217/C217*100</f>
        <v>67.841300737034246</v>
      </c>
      <c r="F217" s="4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spans="1:25" s="5" customFormat="1" ht="15.75">
      <c r="A218" s="15">
        <v>422</v>
      </c>
      <c r="B218" s="16" t="s">
        <v>8</v>
      </c>
      <c r="C218" s="11">
        <f>C224+C230+C236+C242+C248+C254+C260+C266+C272+C278</f>
        <v>0</v>
      </c>
      <c r="D218" s="11">
        <f>D224+D230+D236+D242+D248+D254+D260+D266+D272+D278</f>
        <v>0</v>
      </c>
      <c r="E218" s="36">
        <v>0</v>
      </c>
      <c r="F218" s="4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spans="1:25" s="5" customFormat="1" ht="15.75">
      <c r="A219" s="15">
        <v>423</v>
      </c>
      <c r="B219" s="16" t="s">
        <v>30</v>
      </c>
      <c r="C219" s="11">
        <f t="shared" ref="C219:D222" si="53">C225+C231+C237+C243+C249+C255+C261+C267+C273+C279</f>
        <v>61182.2</v>
      </c>
      <c r="D219" s="11">
        <f t="shared" si="53"/>
        <v>61182.2</v>
      </c>
      <c r="E219" s="36">
        <f>D218/C219*100</f>
        <v>0</v>
      </c>
      <c r="F219" s="4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spans="1:25" s="5" customFormat="1" ht="15.75">
      <c r="A220" s="15">
        <v>424</v>
      </c>
      <c r="B220" s="16" t="s">
        <v>4</v>
      </c>
      <c r="C220" s="11">
        <f t="shared" si="53"/>
        <v>61182.2</v>
      </c>
      <c r="D220" s="11">
        <f t="shared" si="53"/>
        <v>61182.2</v>
      </c>
      <c r="E220" s="36">
        <f t="shared" ref="E220:E222" si="54">D220/C220*100</f>
        <v>100</v>
      </c>
      <c r="F220" s="4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spans="1:25" s="5" customFormat="1" ht="15.75">
      <c r="A221" s="15">
        <v>425</v>
      </c>
      <c r="B221" s="16" t="s">
        <v>6</v>
      </c>
      <c r="C221" s="11">
        <f t="shared" si="53"/>
        <v>67589.5</v>
      </c>
      <c r="D221" s="11">
        <f t="shared" si="53"/>
        <v>51968.2</v>
      </c>
      <c r="E221" s="36">
        <f t="shared" si="54"/>
        <v>76.887978162288519</v>
      </c>
      <c r="F221" s="4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spans="1:25" s="5" customFormat="1" ht="15.75">
      <c r="A222" s="15">
        <v>426</v>
      </c>
      <c r="B222" s="16" t="s">
        <v>3</v>
      </c>
      <c r="C222" s="11">
        <f t="shared" si="53"/>
        <v>39022.400000000001</v>
      </c>
      <c r="D222" s="11">
        <f t="shared" si="53"/>
        <v>683.3</v>
      </c>
      <c r="E222" s="36">
        <f t="shared" si="54"/>
        <v>1.7510455533232192</v>
      </c>
      <c r="F222" s="4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spans="1:25" s="8" customFormat="1" ht="60" customHeight="1">
      <c r="A223" s="15">
        <v>493</v>
      </c>
      <c r="B223" s="16" t="s">
        <v>67</v>
      </c>
      <c r="C223" s="24">
        <f t="shared" ref="C223:D223" si="55">SUM(C224:C228)-C226</f>
        <v>3601.5</v>
      </c>
      <c r="D223" s="24">
        <f t="shared" si="55"/>
        <v>3601.5</v>
      </c>
      <c r="E223" s="36">
        <f>D223/C223*100</f>
        <v>100</v>
      </c>
      <c r="F223" s="47" t="s">
        <v>115</v>
      </c>
      <c r="G223" s="7"/>
      <c r="H223" s="36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 spans="1:25" s="5" customFormat="1" ht="15.75">
      <c r="A224" s="15">
        <v>494</v>
      </c>
      <c r="B224" s="16" t="s">
        <v>8</v>
      </c>
      <c r="C224" s="24">
        <v>0</v>
      </c>
      <c r="D224" s="24">
        <v>0</v>
      </c>
      <c r="E224" s="38">
        <v>0</v>
      </c>
      <c r="F224" s="4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spans="1:25" s="5" customFormat="1" ht="15.75">
      <c r="A225" s="15">
        <v>495</v>
      </c>
      <c r="B225" s="16" t="s">
        <v>1</v>
      </c>
      <c r="C225" s="24">
        <v>0</v>
      </c>
      <c r="D225" s="24">
        <v>0</v>
      </c>
      <c r="E225" s="38">
        <v>0</v>
      </c>
      <c r="F225" s="4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spans="1:25" s="5" customFormat="1" ht="15.75">
      <c r="A226" s="15">
        <v>496</v>
      </c>
      <c r="B226" s="16" t="s">
        <v>7</v>
      </c>
      <c r="C226" s="26">
        <v>0</v>
      </c>
      <c r="D226" s="26">
        <v>0</v>
      </c>
      <c r="E226" s="40">
        <v>0</v>
      </c>
      <c r="F226" s="4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spans="1:25" s="5" customFormat="1" ht="15.75">
      <c r="A227" s="15">
        <v>497</v>
      </c>
      <c r="B227" s="16" t="s">
        <v>5</v>
      </c>
      <c r="C227" s="24">
        <v>3601.5</v>
      </c>
      <c r="D227" s="24">
        <v>3601.5</v>
      </c>
      <c r="E227" s="36">
        <f>D227/C227*100</f>
        <v>100</v>
      </c>
      <c r="F227" s="4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 spans="1:25" s="5" customFormat="1" ht="15.75">
      <c r="A228" s="15">
        <v>498</v>
      </c>
      <c r="B228" s="16" t="s">
        <v>3</v>
      </c>
      <c r="C228" s="26">
        <v>0</v>
      </c>
      <c r="D228" s="26">
        <v>0</v>
      </c>
      <c r="E228" s="40">
        <v>0</v>
      </c>
      <c r="F228" s="4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 spans="1:25" s="8" customFormat="1" ht="113.25" customHeight="1">
      <c r="A229" s="15">
        <v>787</v>
      </c>
      <c r="B229" s="16" t="s">
        <v>68</v>
      </c>
      <c r="C229" s="24">
        <f t="shared" ref="C229:D229" si="56">SUM(C230:C234)-C232</f>
        <v>7500</v>
      </c>
      <c r="D229" s="24">
        <f t="shared" si="56"/>
        <v>1854.8</v>
      </c>
      <c r="E229" s="36">
        <f>D229/C229*100</f>
        <v>24.730666666666664</v>
      </c>
      <c r="F229" s="47" t="s">
        <v>151</v>
      </c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 spans="1:25" s="5" customFormat="1" ht="15.75">
      <c r="A230" s="15">
        <v>788</v>
      </c>
      <c r="B230" s="16" t="s">
        <v>8</v>
      </c>
      <c r="C230" s="25">
        <v>0</v>
      </c>
      <c r="D230" s="13">
        <v>0</v>
      </c>
      <c r="E230" s="41">
        <v>0</v>
      </c>
      <c r="F230" s="4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 spans="1:25" s="5" customFormat="1" ht="15.75">
      <c r="A231" s="15">
        <v>789</v>
      </c>
      <c r="B231" s="16" t="s">
        <v>30</v>
      </c>
      <c r="C231" s="25">
        <v>0</v>
      </c>
      <c r="D231" s="13">
        <v>0</v>
      </c>
      <c r="E231" s="41">
        <v>0</v>
      </c>
      <c r="F231" s="4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spans="1:25" s="5" customFormat="1" ht="15.75">
      <c r="A232" s="15">
        <v>790</v>
      </c>
      <c r="B232" s="16" t="s">
        <v>7</v>
      </c>
      <c r="C232" s="25">
        <v>0</v>
      </c>
      <c r="D232" s="12">
        <v>0</v>
      </c>
      <c r="E232" s="41">
        <v>0</v>
      </c>
      <c r="F232" s="4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spans="1:25" s="5" customFormat="1" ht="15.75">
      <c r="A233" s="15">
        <v>791</v>
      </c>
      <c r="B233" s="16" t="s">
        <v>5</v>
      </c>
      <c r="C233" s="30">
        <v>7500</v>
      </c>
      <c r="D233" s="13">
        <v>1854.8</v>
      </c>
      <c r="E233" s="36">
        <f>D233/C233*100</f>
        <v>24.730666666666664</v>
      </c>
      <c r="F233" s="4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spans="1:25" s="5" customFormat="1" ht="15.75">
      <c r="A234" s="15">
        <v>792</v>
      </c>
      <c r="B234" s="16" t="s">
        <v>3</v>
      </c>
      <c r="C234" s="25">
        <v>0</v>
      </c>
      <c r="D234" s="17">
        <v>0</v>
      </c>
      <c r="E234" s="44">
        <v>0</v>
      </c>
      <c r="F234" s="4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spans="1:25" s="5" customFormat="1" ht="60.75" customHeight="1">
      <c r="A235" s="15">
        <v>823</v>
      </c>
      <c r="B235" s="16" t="s">
        <v>69</v>
      </c>
      <c r="C235" s="11">
        <f t="shared" ref="C235:D235" si="57">SUM(C236:C240)-C238</f>
        <v>51265.7</v>
      </c>
      <c r="D235" s="11">
        <f t="shared" si="57"/>
        <v>51461.7</v>
      </c>
      <c r="E235" s="36">
        <f>D235/C235*100</f>
        <v>100.38232190333889</v>
      </c>
      <c r="F235" s="47" t="s">
        <v>117</v>
      </c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spans="1:25" s="8" customFormat="1" ht="15.75">
      <c r="A236" s="15">
        <v>824</v>
      </c>
      <c r="B236" s="16" t="s">
        <v>8</v>
      </c>
      <c r="C236" s="11">
        <v>0</v>
      </c>
      <c r="D236" s="11">
        <v>0</v>
      </c>
      <c r="E236" s="36">
        <v>0</v>
      </c>
      <c r="F236" s="4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spans="1:25" s="5" customFormat="1" ht="15.75">
      <c r="A237" s="15">
        <v>825</v>
      </c>
      <c r="B237" s="16" t="s">
        <v>27</v>
      </c>
      <c r="C237" s="23">
        <v>46139.199999999997</v>
      </c>
      <c r="D237" s="23">
        <v>46139.199999999997</v>
      </c>
      <c r="E237" s="36">
        <f>D237/C237*100</f>
        <v>100</v>
      </c>
      <c r="F237" s="4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spans="1:25" s="5" customFormat="1" ht="15.75">
      <c r="A238" s="15">
        <v>826</v>
      </c>
      <c r="B238" s="16" t="s">
        <v>7</v>
      </c>
      <c r="C238" s="23">
        <v>46139.199999999997</v>
      </c>
      <c r="D238" s="23">
        <v>46139.199999999997</v>
      </c>
      <c r="E238" s="36">
        <f t="shared" ref="E238:E241" si="58">D238/C238*100</f>
        <v>100</v>
      </c>
      <c r="F238" s="4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spans="1:25" s="5" customFormat="1" ht="15.75">
      <c r="A239" s="15">
        <v>827</v>
      </c>
      <c r="B239" s="16" t="s">
        <v>5</v>
      </c>
      <c r="C239" s="31">
        <v>5126.5</v>
      </c>
      <c r="D239" s="23">
        <v>5322.5</v>
      </c>
      <c r="E239" s="36">
        <f t="shared" si="58"/>
        <v>103.82327123768653</v>
      </c>
      <c r="F239" s="4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 spans="1:25" s="5" customFormat="1" ht="15.75">
      <c r="A240" s="15">
        <v>828</v>
      </c>
      <c r="B240" s="16" t="s">
        <v>3</v>
      </c>
      <c r="C240" s="23">
        <v>0</v>
      </c>
      <c r="D240" s="23">
        <v>0</v>
      </c>
      <c r="E240" s="34">
        <v>0</v>
      </c>
      <c r="F240" s="4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spans="1:25" s="5" customFormat="1" ht="78.75">
      <c r="A241" s="15">
        <v>829</v>
      </c>
      <c r="B241" s="16" t="s">
        <v>70</v>
      </c>
      <c r="C241" s="24">
        <f t="shared" ref="C241:D241" si="59">SUM(C242:C246)-C244</f>
        <v>1300</v>
      </c>
      <c r="D241" s="24">
        <f t="shared" si="59"/>
        <v>260.8</v>
      </c>
      <c r="E241" s="36">
        <f t="shared" si="58"/>
        <v>20.061538461538461</v>
      </c>
      <c r="F241" s="47" t="s">
        <v>118</v>
      </c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 spans="1:25" s="8" customFormat="1" ht="15.75">
      <c r="A242" s="15">
        <v>830</v>
      </c>
      <c r="B242" s="16" t="s">
        <v>8</v>
      </c>
      <c r="C242" s="24">
        <v>0</v>
      </c>
      <c r="D242" s="24">
        <v>0</v>
      </c>
      <c r="E242" s="38">
        <v>0</v>
      </c>
      <c r="F242" s="4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 spans="1:25" s="5" customFormat="1" ht="15.75">
      <c r="A243" s="15">
        <v>831</v>
      </c>
      <c r="B243" s="16" t="s">
        <v>1</v>
      </c>
      <c r="C243" s="24">
        <v>0</v>
      </c>
      <c r="D243" s="24">
        <v>0</v>
      </c>
      <c r="E243" s="38">
        <v>0</v>
      </c>
      <c r="F243" s="4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 spans="1:25" s="5" customFormat="1" ht="15.75">
      <c r="A244" s="15">
        <v>832</v>
      </c>
      <c r="B244" s="16" t="s">
        <v>7</v>
      </c>
      <c r="C244" s="24">
        <v>0</v>
      </c>
      <c r="D244" s="24">
        <v>0</v>
      </c>
      <c r="E244" s="38">
        <v>0</v>
      </c>
      <c r="F244" s="4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spans="1:25" s="5" customFormat="1" ht="15.75">
      <c r="A245" s="15">
        <v>833</v>
      </c>
      <c r="B245" s="16" t="s">
        <v>5</v>
      </c>
      <c r="C245" s="24">
        <v>0</v>
      </c>
      <c r="D245" s="24">
        <v>0</v>
      </c>
      <c r="E245" s="38">
        <v>0</v>
      </c>
      <c r="F245" s="4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spans="1:25" s="5" customFormat="1" ht="15.75">
      <c r="A246" s="15">
        <v>834</v>
      </c>
      <c r="B246" s="16" t="s">
        <v>3</v>
      </c>
      <c r="C246" s="30">
        <v>1300</v>
      </c>
      <c r="D246" s="30">
        <v>260.8</v>
      </c>
      <c r="E246" s="36">
        <f t="shared" ref="E246:E247" si="60">D246/C246*100</f>
        <v>20.061538461538461</v>
      </c>
      <c r="F246" s="4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spans="1:25" s="5" customFormat="1" ht="63">
      <c r="A247" s="15">
        <v>835</v>
      </c>
      <c r="B247" s="16" t="s">
        <v>71</v>
      </c>
      <c r="C247" s="11">
        <f t="shared" ref="C247:D247" si="61">SUM(C248:C252)-C250</f>
        <v>28177.200000000001</v>
      </c>
      <c r="D247" s="11">
        <f t="shared" si="61"/>
        <v>0</v>
      </c>
      <c r="E247" s="36">
        <f t="shared" si="60"/>
        <v>0</v>
      </c>
      <c r="F247" s="47" t="s">
        <v>109</v>
      </c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spans="1:25" s="8" customFormat="1" ht="15.75">
      <c r="A248" s="15">
        <v>836</v>
      </c>
      <c r="B248" s="16" t="s">
        <v>8</v>
      </c>
      <c r="C248" s="11">
        <v>0</v>
      </c>
      <c r="D248" s="24">
        <v>0</v>
      </c>
      <c r="E248" s="36">
        <v>0</v>
      </c>
      <c r="F248" s="4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spans="1:25" s="5" customFormat="1" ht="15.75">
      <c r="A249" s="15">
        <v>837</v>
      </c>
      <c r="B249" s="16" t="s">
        <v>1</v>
      </c>
      <c r="C249" s="23">
        <v>0</v>
      </c>
      <c r="D249" s="31">
        <v>0</v>
      </c>
      <c r="E249" s="34">
        <v>0</v>
      </c>
      <c r="F249" s="4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 spans="1:25" s="5" customFormat="1" ht="15.75">
      <c r="A250" s="15">
        <v>838</v>
      </c>
      <c r="B250" s="16" t="s">
        <v>7</v>
      </c>
      <c r="C250" s="23">
        <v>0</v>
      </c>
      <c r="D250" s="31">
        <v>0</v>
      </c>
      <c r="E250" s="34">
        <v>0</v>
      </c>
      <c r="F250" s="4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1:25" s="5" customFormat="1" ht="15.75">
      <c r="A251" s="15">
        <v>839</v>
      </c>
      <c r="B251" s="16" t="s">
        <v>5</v>
      </c>
      <c r="C251" s="23">
        <v>0</v>
      </c>
      <c r="D251" s="31">
        <v>0</v>
      </c>
      <c r="E251" s="34">
        <v>0</v>
      </c>
      <c r="F251" s="4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spans="1:25" s="5" customFormat="1" ht="15.75">
      <c r="A252" s="15">
        <v>840</v>
      </c>
      <c r="B252" s="16" t="s">
        <v>3</v>
      </c>
      <c r="C252" s="23">
        <v>28177.200000000001</v>
      </c>
      <c r="D252" s="31">
        <v>0</v>
      </c>
      <c r="E252" s="36">
        <f t="shared" ref="E252:E253" si="62">D252/C252*100</f>
        <v>0</v>
      </c>
      <c r="F252" s="4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spans="1:25" s="5" customFormat="1" ht="94.5">
      <c r="A253" s="15">
        <v>865</v>
      </c>
      <c r="B253" s="16" t="s">
        <v>72</v>
      </c>
      <c r="C253" s="24">
        <f t="shared" ref="C253:D253" si="63">SUM(C254:C258)-C256</f>
        <v>4892.5</v>
      </c>
      <c r="D253" s="24">
        <f t="shared" si="63"/>
        <v>192.5</v>
      </c>
      <c r="E253" s="36">
        <f t="shared" si="62"/>
        <v>3.9345937659683186</v>
      </c>
      <c r="F253" s="47" t="s">
        <v>119</v>
      </c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spans="1:25" s="8" customFormat="1" ht="15.75">
      <c r="A254" s="15">
        <v>866</v>
      </c>
      <c r="B254" s="16" t="s">
        <v>8</v>
      </c>
      <c r="C254" s="25">
        <v>0</v>
      </c>
      <c r="D254" s="25">
        <v>0</v>
      </c>
      <c r="E254" s="39">
        <v>0</v>
      </c>
      <c r="F254" s="4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</row>
    <row r="255" spans="1:25" s="5" customFormat="1" ht="15.75">
      <c r="A255" s="15">
        <v>867</v>
      </c>
      <c r="B255" s="16" t="s">
        <v>1</v>
      </c>
      <c r="C255" s="31">
        <v>0</v>
      </c>
      <c r="D255" s="31">
        <v>0</v>
      </c>
      <c r="E255" s="45">
        <v>0</v>
      </c>
      <c r="F255" s="4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 spans="1:25" s="5" customFormat="1" ht="15.75">
      <c r="A256" s="15">
        <v>868</v>
      </c>
      <c r="B256" s="16" t="s">
        <v>7</v>
      </c>
      <c r="C256" s="31">
        <v>0</v>
      </c>
      <c r="D256" s="31">
        <v>0</v>
      </c>
      <c r="E256" s="45">
        <v>0</v>
      </c>
      <c r="F256" s="4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</row>
    <row r="257" spans="1:25" s="5" customFormat="1" ht="15.75">
      <c r="A257" s="15">
        <v>869</v>
      </c>
      <c r="B257" s="16" t="s">
        <v>5</v>
      </c>
      <c r="C257" s="31">
        <v>4700</v>
      </c>
      <c r="D257" s="31">
        <v>0</v>
      </c>
      <c r="E257" s="36">
        <f t="shared" ref="E257:E259" si="64">D257/C257*100</f>
        <v>0</v>
      </c>
      <c r="F257" s="4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spans="1:25" s="5" customFormat="1" ht="15.75">
      <c r="A258" s="15">
        <v>870</v>
      </c>
      <c r="B258" s="16" t="s">
        <v>3</v>
      </c>
      <c r="C258" s="31">
        <v>192.5</v>
      </c>
      <c r="D258" s="31">
        <v>192.5</v>
      </c>
      <c r="E258" s="36">
        <f t="shared" si="64"/>
        <v>100</v>
      </c>
      <c r="F258" s="4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</row>
    <row r="259" spans="1:25" s="5" customFormat="1" ht="96" customHeight="1">
      <c r="A259" s="15">
        <v>877</v>
      </c>
      <c r="B259" s="16" t="s">
        <v>73</v>
      </c>
      <c r="C259" s="24">
        <f t="shared" ref="C259:D259" si="65">SUM(C260:C264)-C262</f>
        <v>250</v>
      </c>
      <c r="D259" s="24">
        <f t="shared" si="65"/>
        <v>230</v>
      </c>
      <c r="E259" s="36">
        <f t="shared" si="64"/>
        <v>92</v>
      </c>
      <c r="F259" s="47" t="s">
        <v>120</v>
      </c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</row>
    <row r="260" spans="1:25" s="8" customFormat="1" ht="15.75">
      <c r="A260" s="15">
        <v>878</v>
      </c>
      <c r="B260" s="16" t="s">
        <v>8</v>
      </c>
      <c r="C260" s="25">
        <v>0</v>
      </c>
      <c r="D260" s="25">
        <v>0</v>
      </c>
      <c r="E260" s="39">
        <v>0</v>
      </c>
      <c r="F260" s="4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</row>
    <row r="261" spans="1:25" s="5" customFormat="1" ht="15.75">
      <c r="A261" s="15">
        <v>879</v>
      </c>
      <c r="B261" s="16" t="s">
        <v>1</v>
      </c>
      <c r="C261" s="31">
        <v>0</v>
      </c>
      <c r="D261" s="31">
        <v>0</v>
      </c>
      <c r="E261" s="39">
        <v>0</v>
      </c>
      <c r="F261" s="4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</row>
    <row r="262" spans="1:25" s="5" customFormat="1" ht="15.75">
      <c r="A262" s="15">
        <v>880</v>
      </c>
      <c r="B262" s="16" t="s">
        <v>7</v>
      </c>
      <c r="C262" s="31">
        <v>0</v>
      </c>
      <c r="D262" s="31">
        <v>0</v>
      </c>
      <c r="E262" s="39">
        <v>0</v>
      </c>
      <c r="F262" s="4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</row>
    <row r="263" spans="1:25" s="5" customFormat="1" ht="15.75">
      <c r="A263" s="15">
        <v>881</v>
      </c>
      <c r="B263" s="16" t="s">
        <v>5</v>
      </c>
      <c r="C263" s="31">
        <v>0</v>
      </c>
      <c r="D263" s="31">
        <v>0</v>
      </c>
      <c r="E263" s="39">
        <v>0</v>
      </c>
      <c r="F263" s="4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</row>
    <row r="264" spans="1:25" s="5" customFormat="1" ht="15.75">
      <c r="A264" s="15">
        <v>882</v>
      </c>
      <c r="B264" s="16" t="s">
        <v>3</v>
      </c>
      <c r="C264" s="31">
        <v>250</v>
      </c>
      <c r="D264" s="31">
        <v>230</v>
      </c>
      <c r="E264" s="36">
        <f t="shared" ref="E264:E265" si="66">D264/C264*100</f>
        <v>92</v>
      </c>
      <c r="F264" s="4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</row>
    <row r="265" spans="1:25" s="5" customFormat="1" ht="102.75" customHeight="1">
      <c r="A265" s="15">
        <v>889</v>
      </c>
      <c r="B265" s="16" t="s">
        <v>74</v>
      </c>
      <c r="C265" s="24">
        <f t="shared" ref="C265:D265" si="67">SUM(C266:C270)-C268</f>
        <v>7451</v>
      </c>
      <c r="D265" s="24">
        <f t="shared" si="67"/>
        <v>5995.2</v>
      </c>
      <c r="E265" s="36">
        <f t="shared" si="66"/>
        <v>80.461682995571067</v>
      </c>
      <c r="F265" s="47" t="s">
        <v>121</v>
      </c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</row>
    <row r="266" spans="1:25" s="8" customFormat="1" ht="15.75">
      <c r="A266" s="15">
        <v>890</v>
      </c>
      <c r="B266" s="16" t="s">
        <v>8</v>
      </c>
      <c r="C266" s="25">
        <v>0</v>
      </c>
      <c r="D266" s="13">
        <v>0</v>
      </c>
      <c r="E266" s="41">
        <v>0</v>
      </c>
      <c r="F266" s="4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spans="1:25" s="5" customFormat="1" ht="15.75">
      <c r="A267" s="15">
        <v>891</v>
      </c>
      <c r="B267" s="16" t="s">
        <v>1</v>
      </c>
      <c r="C267" s="31">
        <v>0</v>
      </c>
      <c r="D267" s="23">
        <v>0</v>
      </c>
      <c r="E267" s="34">
        <v>0</v>
      </c>
      <c r="F267" s="4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</row>
    <row r="268" spans="1:25" s="5" customFormat="1" ht="15.75">
      <c r="A268" s="15">
        <v>892</v>
      </c>
      <c r="B268" s="16" t="s">
        <v>7</v>
      </c>
      <c r="C268" s="31">
        <v>0</v>
      </c>
      <c r="D268" s="23">
        <v>0</v>
      </c>
      <c r="E268" s="34">
        <v>0</v>
      </c>
      <c r="F268" s="4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</row>
    <row r="269" spans="1:25" s="5" customFormat="1" ht="15.75">
      <c r="A269" s="15">
        <v>893</v>
      </c>
      <c r="B269" s="16" t="s">
        <v>5</v>
      </c>
      <c r="C269" s="31">
        <v>7451</v>
      </c>
      <c r="D269" s="23">
        <v>5995.2</v>
      </c>
      <c r="E269" s="36">
        <f t="shared" ref="E269" si="68">D269/C269*100</f>
        <v>80.461682995571067</v>
      </c>
      <c r="F269" s="4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</row>
    <row r="270" spans="1:25" s="5" customFormat="1" ht="15.75">
      <c r="A270" s="15">
        <v>894</v>
      </c>
      <c r="B270" s="16" t="s">
        <v>3</v>
      </c>
      <c r="C270" s="31">
        <v>0</v>
      </c>
      <c r="D270" s="23">
        <v>0</v>
      </c>
      <c r="E270" s="34">
        <v>0</v>
      </c>
      <c r="F270" s="4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</row>
    <row r="271" spans="1:25" s="5" customFormat="1" ht="63">
      <c r="A271" s="15">
        <v>937</v>
      </c>
      <c r="B271" s="16" t="s">
        <v>75</v>
      </c>
      <c r="C271" s="11">
        <f t="shared" ref="C271:D271" si="69">SUM(C272:C276)-C274</f>
        <v>15372.400000000001</v>
      </c>
      <c r="D271" s="11">
        <f t="shared" si="69"/>
        <v>5281.5</v>
      </c>
      <c r="E271" s="36">
        <f t="shared" ref="E271" si="70">D271/C271*100</f>
        <v>34.357029481408233</v>
      </c>
      <c r="F271" s="47" t="s">
        <v>122</v>
      </c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</row>
    <row r="272" spans="1:25" s="5" customFormat="1" ht="15.75">
      <c r="A272" s="15">
        <v>938</v>
      </c>
      <c r="B272" s="16" t="s">
        <v>9</v>
      </c>
      <c r="C272" s="13">
        <v>0</v>
      </c>
      <c r="D272" s="13">
        <v>0</v>
      </c>
      <c r="E272" s="41">
        <v>0</v>
      </c>
      <c r="F272" s="4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</row>
    <row r="273" spans="1:25" s="5" customFormat="1" ht="15.75">
      <c r="A273" s="15">
        <v>939</v>
      </c>
      <c r="B273" s="16" t="s">
        <v>23</v>
      </c>
      <c r="C273" s="23">
        <v>0</v>
      </c>
      <c r="D273" s="23">
        <v>0</v>
      </c>
      <c r="E273" s="41">
        <v>0</v>
      </c>
      <c r="F273" s="4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</row>
    <row r="274" spans="1:25" s="5" customFormat="1" ht="15.75">
      <c r="A274" s="15">
        <v>940</v>
      </c>
      <c r="B274" s="19" t="s">
        <v>7</v>
      </c>
      <c r="C274" s="23">
        <f>C273</f>
        <v>0</v>
      </c>
      <c r="D274" s="23">
        <v>0</v>
      </c>
      <c r="E274" s="41">
        <v>0</v>
      </c>
      <c r="F274" s="4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</row>
    <row r="275" spans="1:25" s="5" customFormat="1" ht="15.75">
      <c r="A275" s="15">
        <v>941</v>
      </c>
      <c r="B275" s="16" t="s">
        <v>6</v>
      </c>
      <c r="C275" s="31">
        <v>6269.7</v>
      </c>
      <c r="D275" s="31">
        <v>5281.5</v>
      </c>
      <c r="E275" s="36">
        <f t="shared" ref="E275:E281" si="71">D275/C275*100</f>
        <v>84.238480310062684</v>
      </c>
      <c r="F275" s="4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</row>
    <row r="276" spans="1:25" s="5" customFormat="1" ht="15.75">
      <c r="A276" s="15">
        <v>942</v>
      </c>
      <c r="B276" s="16" t="s">
        <v>24</v>
      </c>
      <c r="C276" s="31">
        <v>9102.7000000000007</v>
      </c>
      <c r="D276" s="31">
        <v>0</v>
      </c>
      <c r="E276" s="36">
        <f t="shared" si="71"/>
        <v>0</v>
      </c>
      <c r="F276" s="4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</row>
    <row r="277" spans="1:25" s="5" customFormat="1" ht="78.75">
      <c r="A277" s="15">
        <v>943</v>
      </c>
      <c r="B277" s="16" t="s">
        <v>76</v>
      </c>
      <c r="C277" s="11">
        <f t="shared" ref="C277:D277" si="72">SUM(C278:C282)-C280</f>
        <v>47983.8</v>
      </c>
      <c r="D277" s="11">
        <f t="shared" si="72"/>
        <v>44955.7</v>
      </c>
      <c r="E277" s="36">
        <f t="shared" si="71"/>
        <v>93.689328481695895</v>
      </c>
      <c r="F277" s="47" t="s">
        <v>147</v>
      </c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</row>
    <row r="278" spans="1:25" s="8" customFormat="1" ht="15.75">
      <c r="A278" s="15">
        <v>944</v>
      </c>
      <c r="B278" s="16" t="s">
        <v>9</v>
      </c>
      <c r="C278" s="13">
        <v>0</v>
      </c>
      <c r="D278" s="25">
        <v>0</v>
      </c>
      <c r="E278" s="41">
        <v>0</v>
      </c>
      <c r="F278" s="4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</row>
    <row r="279" spans="1:25" s="5" customFormat="1" ht="15.75">
      <c r="A279" s="15">
        <v>945</v>
      </c>
      <c r="B279" s="16" t="s">
        <v>23</v>
      </c>
      <c r="C279" s="23">
        <v>15043</v>
      </c>
      <c r="D279" s="23">
        <v>15043</v>
      </c>
      <c r="E279" s="36">
        <f t="shared" si="71"/>
        <v>100</v>
      </c>
      <c r="F279" s="4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 spans="1:25" s="5" customFormat="1" ht="15.75">
      <c r="A280" s="15">
        <v>946</v>
      </c>
      <c r="B280" s="19" t="s">
        <v>7</v>
      </c>
      <c r="C280" s="23">
        <v>15043</v>
      </c>
      <c r="D280" s="23">
        <v>15043</v>
      </c>
      <c r="E280" s="36">
        <f t="shared" si="71"/>
        <v>100</v>
      </c>
      <c r="F280" s="4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 spans="1:25" s="5" customFormat="1" ht="15.75">
      <c r="A281" s="15">
        <v>947</v>
      </c>
      <c r="B281" s="16" t="s">
        <v>6</v>
      </c>
      <c r="C281" s="23">
        <v>32940.800000000003</v>
      </c>
      <c r="D281" s="23">
        <v>29912.7</v>
      </c>
      <c r="E281" s="36">
        <f t="shared" si="71"/>
        <v>90.807448513697295</v>
      </c>
      <c r="F281" s="4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</row>
    <row r="282" spans="1:25" s="5" customFormat="1" ht="15.75">
      <c r="A282" s="15">
        <v>948</v>
      </c>
      <c r="B282" s="16" t="s">
        <v>24</v>
      </c>
      <c r="C282" s="23">
        <v>0</v>
      </c>
      <c r="D282" s="23">
        <v>0</v>
      </c>
      <c r="E282" s="34">
        <v>0</v>
      </c>
      <c r="F282" s="4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</row>
    <row r="283" spans="1:25" s="5" customFormat="1" ht="17.25" customHeight="1">
      <c r="A283" s="15">
        <v>968</v>
      </c>
      <c r="B283" s="56" t="s">
        <v>17</v>
      </c>
      <c r="C283" s="57"/>
      <c r="D283" s="57"/>
      <c r="E283" s="57"/>
      <c r="F283" s="58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</row>
    <row r="284" spans="1:25" s="8" customFormat="1" ht="47.25">
      <c r="A284" s="15">
        <v>969</v>
      </c>
      <c r="B284" s="16" t="s">
        <v>57</v>
      </c>
      <c r="C284" s="11">
        <f t="shared" ref="C284:D284" si="73">SUM(C285:C289)-C287</f>
        <v>1453675.9000000001</v>
      </c>
      <c r="D284" s="11">
        <f t="shared" si="73"/>
        <v>983540.70000000007</v>
      </c>
      <c r="E284" s="36">
        <f t="shared" ref="E284" si="74">D284/C284*100</f>
        <v>67.658870866607884</v>
      </c>
      <c r="F284" s="46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</row>
    <row r="285" spans="1:25" s="5" customFormat="1" ht="15.75">
      <c r="A285" s="15">
        <v>970</v>
      </c>
      <c r="B285" s="16" t="s">
        <v>8</v>
      </c>
      <c r="C285" s="11">
        <f>C291+C297+C303+C309+C315+C321+C327+C333+C339+C345+C351</f>
        <v>0</v>
      </c>
      <c r="D285" s="11">
        <f>D291+D297+D303+D309+D315+D321+D327+D333+D339+D345+D351</f>
        <v>0</v>
      </c>
      <c r="E285" s="36">
        <v>0</v>
      </c>
      <c r="F285" s="4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</row>
    <row r="286" spans="1:25" s="5" customFormat="1" ht="15.75">
      <c r="A286" s="15">
        <v>971</v>
      </c>
      <c r="B286" s="16" t="s">
        <v>30</v>
      </c>
      <c r="C286" s="11">
        <f t="shared" ref="C286:D289" si="75">C292+C298+C304+C310+C316+C322+C328+C334+C340+C346+C352</f>
        <v>559294.80000000005</v>
      </c>
      <c r="D286" s="11">
        <f t="shared" si="75"/>
        <v>429379.19999999995</v>
      </c>
      <c r="E286" s="36">
        <f t="shared" ref="E286:E288" si="76">D286/C286*100</f>
        <v>76.771534439440515</v>
      </c>
      <c r="F286" s="4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</row>
    <row r="287" spans="1:25" s="5" customFormat="1" ht="15.75">
      <c r="A287" s="15">
        <v>972</v>
      </c>
      <c r="B287" s="16" t="s">
        <v>7</v>
      </c>
      <c r="C287" s="11">
        <f t="shared" si="75"/>
        <v>82100</v>
      </c>
      <c r="D287" s="11">
        <f t="shared" si="75"/>
        <v>74919.100000000006</v>
      </c>
      <c r="E287" s="36">
        <f t="shared" si="76"/>
        <v>91.253471376370285</v>
      </c>
      <c r="F287" s="4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</row>
    <row r="288" spans="1:25" s="5" customFormat="1" ht="15.75">
      <c r="A288" s="15">
        <v>973</v>
      </c>
      <c r="B288" s="16" t="s">
        <v>6</v>
      </c>
      <c r="C288" s="11">
        <f t="shared" si="75"/>
        <v>894381.10000000009</v>
      </c>
      <c r="D288" s="11">
        <f t="shared" si="75"/>
        <v>554161.50000000012</v>
      </c>
      <c r="E288" s="36">
        <f t="shared" si="76"/>
        <v>61.96033212240286</v>
      </c>
      <c r="F288" s="4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</row>
    <row r="289" spans="1:25" s="5" customFormat="1" ht="15.75">
      <c r="A289" s="15">
        <v>974</v>
      </c>
      <c r="B289" s="16" t="s">
        <v>3</v>
      </c>
      <c r="C289" s="11">
        <f t="shared" si="75"/>
        <v>0</v>
      </c>
      <c r="D289" s="11">
        <f t="shared" si="75"/>
        <v>0</v>
      </c>
      <c r="E289" s="38">
        <v>0</v>
      </c>
      <c r="F289" s="4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</row>
    <row r="290" spans="1:25" s="8" customFormat="1" ht="141.75" customHeight="1">
      <c r="A290" s="15">
        <v>975</v>
      </c>
      <c r="B290" s="16" t="s">
        <v>77</v>
      </c>
      <c r="C290" s="11">
        <f t="shared" ref="C290:D290" si="77">SUM(C291:C295)-C293</f>
        <v>399625</v>
      </c>
      <c r="D290" s="11">
        <f t="shared" si="77"/>
        <v>232761.2</v>
      </c>
      <c r="E290" s="36">
        <f t="shared" ref="E290" si="78">D290/C290*100</f>
        <v>58.244904598060685</v>
      </c>
      <c r="F290" s="47" t="s">
        <v>139</v>
      </c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</row>
    <row r="291" spans="1:25" s="5" customFormat="1" ht="15.75">
      <c r="A291" s="15">
        <v>976</v>
      </c>
      <c r="B291" s="16" t="s">
        <v>9</v>
      </c>
      <c r="C291" s="11">
        <v>0</v>
      </c>
      <c r="D291" s="24">
        <v>0</v>
      </c>
      <c r="E291" s="36">
        <v>0</v>
      </c>
      <c r="F291" s="4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</row>
    <row r="292" spans="1:25" s="5" customFormat="1" ht="15.75">
      <c r="A292" s="15">
        <v>977</v>
      </c>
      <c r="B292" s="16" t="s">
        <v>29</v>
      </c>
      <c r="C292" s="11">
        <v>0</v>
      </c>
      <c r="D292" s="24">
        <v>0</v>
      </c>
      <c r="E292" s="36">
        <v>0</v>
      </c>
      <c r="F292" s="4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</row>
    <row r="293" spans="1:25" s="5" customFormat="1" ht="15.75">
      <c r="A293" s="15">
        <v>978</v>
      </c>
      <c r="B293" s="16" t="s">
        <v>7</v>
      </c>
      <c r="C293" s="11">
        <v>0</v>
      </c>
      <c r="D293" s="24">
        <v>0</v>
      </c>
      <c r="E293" s="36">
        <v>0</v>
      </c>
      <c r="F293" s="4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</row>
    <row r="294" spans="1:25" s="5" customFormat="1" ht="15.75">
      <c r="A294" s="15">
        <v>979</v>
      </c>
      <c r="B294" s="16" t="s">
        <v>6</v>
      </c>
      <c r="C294" s="13">
        <v>399625</v>
      </c>
      <c r="D294" s="11">
        <v>232761.2</v>
      </c>
      <c r="E294" s="36">
        <f t="shared" ref="E294" si="79">D294/C294*100</f>
        <v>58.244904598060685</v>
      </c>
      <c r="F294" s="4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</row>
    <row r="295" spans="1:25" s="5" customFormat="1" ht="15.75">
      <c r="A295" s="15">
        <v>980</v>
      </c>
      <c r="B295" s="16" t="s">
        <v>3</v>
      </c>
      <c r="C295" s="13">
        <v>0</v>
      </c>
      <c r="D295" s="24">
        <v>0</v>
      </c>
      <c r="E295" s="36">
        <v>0</v>
      </c>
      <c r="F295" s="4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</row>
    <row r="296" spans="1:25" s="8" customFormat="1" ht="123.75" customHeight="1">
      <c r="A296" s="15">
        <v>981</v>
      </c>
      <c r="B296" s="16" t="s">
        <v>78</v>
      </c>
      <c r="C296" s="11">
        <f t="shared" ref="C296:D296" si="80">SUM(C297:C301)-C299</f>
        <v>446357.7</v>
      </c>
      <c r="D296" s="11">
        <f t="shared" si="80"/>
        <v>205966.8</v>
      </c>
      <c r="E296" s="36">
        <f t="shared" ref="E296" si="81">D296/C296*100</f>
        <v>46.143888634608516</v>
      </c>
      <c r="F296" s="47" t="s">
        <v>140</v>
      </c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</row>
    <row r="297" spans="1:25" s="5" customFormat="1" ht="15.75">
      <c r="A297" s="15">
        <v>982</v>
      </c>
      <c r="B297" s="16" t="s">
        <v>8</v>
      </c>
      <c r="C297" s="11">
        <v>0</v>
      </c>
      <c r="D297" s="11">
        <v>0</v>
      </c>
      <c r="E297" s="36">
        <v>0</v>
      </c>
      <c r="F297" s="4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</row>
    <row r="298" spans="1:25" s="5" customFormat="1" ht="15.75">
      <c r="A298" s="15">
        <v>983</v>
      </c>
      <c r="B298" s="16" t="s">
        <v>30</v>
      </c>
      <c r="C298" s="11">
        <v>0</v>
      </c>
      <c r="D298" s="11">
        <v>0</v>
      </c>
      <c r="E298" s="36">
        <v>0</v>
      </c>
      <c r="F298" s="4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</row>
    <row r="299" spans="1:25" s="5" customFormat="1" ht="15.75">
      <c r="A299" s="15">
        <v>984</v>
      </c>
      <c r="B299" s="16" t="s">
        <v>7</v>
      </c>
      <c r="C299" s="11">
        <v>0</v>
      </c>
      <c r="D299" s="11">
        <v>0</v>
      </c>
      <c r="E299" s="36">
        <v>0</v>
      </c>
      <c r="F299" s="4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</row>
    <row r="300" spans="1:25" s="5" customFormat="1" ht="15.75">
      <c r="A300" s="15">
        <v>985</v>
      </c>
      <c r="B300" s="16" t="s">
        <v>6</v>
      </c>
      <c r="C300" s="13">
        <v>446357.7</v>
      </c>
      <c r="D300" s="11">
        <v>205966.8</v>
      </c>
      <c r="E300" s="36">
        <f t="shared" ref="E300" si="82">D300/C300*100</f>
        <v>46.143888634608516</v>
      </c>
      <c r="F300" s="4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</row>
    <row r="301" spans="1:25" s="5" customFormat="1" ht="15.75">
      <c r="A301" s="15">
        <v>986</v>
      </c>
      <c r="B301" s="16" t="s">
        <v>3</v>
      </c>
      <c r="C301" s="11">
        <v>0</v>
      </c>
      <c r="D301" s="11">
        <v>0</v>
      </c>
      <c r="E301" s="36">
        <v>0</v>
      </c>
      <c r="F301" s="4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</row>
    <row r="302" spans="1:25" s="8" customFormat="1" ht="135" customHeight="1">
      <c r="A302" s="15">
        <v>993</v>
      </c>
      <c r="B302" s="16" t="s">
        <v>79</v>
      </c>
      <c r="C302" s="11">
        <f t="shared" ref="C302:D302" si="83">SUM(C303:C307)-C305</f>
        <v>122734.8</v>
      </c>
      <c r="D302" s="11">
        <f t="shared" si="83"/>
        <v>0</v>
      </c>
      <c r="E302" s="36">
        <f t="shared" ref="E302" si="84">D302/C302*100</f>
        <v>0</v>
      </c>
      <c r="F302" s="47" t="s">
        <v>123</v>
      </c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</row>
    <row r="303" spans="1:25" s="8" customFormat="1" ht="15.75">
      <c r="A303" s="15">
        <v>994</v>
      </c>
      <c r="B303" s="16" t="s">
        <v>8</v>
      </c>
      <c r="C303" s="11">
        <v>0</v>
      </c>
      <c r="D303" s="24">
        <v>0</v>
      </c>
      <c r="E303" s="36">
        <v>0</v>
      </c>
      <c r="F303" s="4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</row>
    <row r="304" spans="1:25" s="5" customFormat="1" ht="15.75">
      <c r="A304" s="15">
        <v>995</v>
      </c>
      <c r="B304" s="16" t="s">
        <v>1</v>
      </c>
      <c r="C304" s="11">
        <v>122734.8</v>
      </c>
      <c r="D304" s="24">
        <v>0</v>
      </c>
      <c r="E304" s="36">
        <f t="shared" ref="E304" si="85">D304/C304*100</f>
        <v>0</v>
      </c>
      <c r="F304" s="4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</row>
    <row r="305" spans="1:25" s="5" customFormat="1" ht="15.75">
      <c r="A305" s="15">
        <v>996</v>
      </c>
      <c r="B305" s="16" t="s">
        <v>7</v>
      </c>
      <c r="C305" s="11">
        <v>0</v>
      </c>
      <c r="D305" s="24">
        <v>0</v>
      </c>
      <c r="E305" s="36">
        <v>0</v>
      </c>
      <c r="F305" s="4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</row>
    <row r="306" spans="1:25" s="5" customFormat="1" ht="15.75">
      <c r="A306" s="15">
        <v>997</v>
      </c>
      <c r="B306" s="16" t="s">
        <v>6</v>
      </c>
      <c r="C306" s="11">
        <v>0</v>
      </c>
      <c r="D306" s="24">
        <v>0</v>
      </c>
      <c r="E306" s="36">
        <v>0</v>
      </c>
      <c r="F306" s="4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</row>
    <row r="307" spans="1:25" s="5" customFormat="1" ht="15.75">
      <c r="A307" s="15">
        <v>998</v>
      </c>
      <c r="B307" s="16" t="s">
        <v>3</v>
      </c>
      <c r="C307" s="11">
        <v>0</v>
      </c>
      <c r="D307" s="24">
        <v>0</v>
      </c>
      <c r="E307" s="36">
        <v>0</v>
      </c>
      <c r="F307" s="4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</row>
    <row r="308" spans="1:25" s="5" customFormat="1" ht="94.5">
      <c r="A308" s="15">
        <v>1017</v>
      </c>
      <c r="B308" s="16" t="s">
        <v>80</v>
      </c>
      <c r="C308" s="24">
        <f t="shared" ref="C308" si="86">SUM(C309:C313)-C311</f>
        <v>7000</v>
      </c>
      <c r="D308" s="11">
        <v>0</v>
      </c>
      <c r="E308" s="36">
        <f t="shared" ref="E308" si="87">D308/C308*100</f>
        <v>0</v>
      </c>
      <c r="F308" s="47" t="s">
        <v>136</v>
      </c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</row>
    <row r="309" spans="1:25" s="8" customFormat="1" ht="15.75">
      <c r="A309" s="15">
        <v>1018</v>
      </c>
      <c r="B309" s="16" t="s">
        <v>8</v>
      </c>
      <c r="C309" s="11">
        <v>0</v>
      </c>
      <c r="D309" s="11">
        <v>0</v>
      </c>
      <c r="E309" s="36">
        <v>0</v>
      </c>
      <c r="F309" s="4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</row>
    <row r="310" spans="1:25" s="8" customFormat="1" ht="15.75">
      <c r="A310" s="15">
        <v>1019</v>
      </c>
      <c r="B310" s="16" t="s">
        <v>100</v>
      </c>
      <c r="C310" s="12">
        <v>0</v>
      </c>
      <c r="D310" s="11">
        <v>0</v>
      </c>
      <c r="E310" s="36">
        <v>0</v>
      </c>
      <c r="F310" s="4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</row>
    <row r="311" spans="1:25" s="5" customFormat="1" ht="15.75">
      <c r="A311" s="15">
        <v>1020</v>
      </c>
      <c r="B311" s="16" t="s">
        <v>7</v>
      </c>
      <c r="C311" s="12">
        <v>0</v>
      </c>
      <c r="D311" s="11">
        <v>0</v>
      </c>
      <c r="E311" s="36">
        <v>0</v>
      </c>
      <c r="F311" s="4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</row>
    <row r="312" spans="1:25" s="5" customFormat="1" ht="15.75">
      <c r="A312" s="15">
        <v>1021</v>
      </c>
      <c r="B312" s="16" t="s">
        <v>5</v>
      </c>
      <c r="C312" s="26">
        <v>7000</v>
      </c>
      <c r="D312" s="11">
        <v>0</v>
      </c>
      <c r="E312" s="36">
        <v>0</v>
      </c>
      <c r="F312" s="4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</row>
    <row r="313" spans="1:25" s="5" customFormat="1" ht="15.75">
      <c r="A313" s="15">
        <v>1022</v>
      </c>
      <c r="B313" s="16" t="s">
        <v>3</v>
      </c>
      <c r="C313" s="12">
        <v>0</v>
      </c>
      <c r="D313" s="11">
        <v>0</v>
      </c>
      <c r="E313" s="36">
        <v>0</v>
      </c>
      <c r="F313" s="4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</row>
    <row r="314" spans="1:25" s="5" customFormat="1" ht="60.75" customHeight="1">
      <c r="A314" s="15">
        <v>1047</v>
      </c>
      <c r="B314" s="16" t="s">
        <v>81</v>
      </c>
      <c r="C314" s="11">
        <f t="shared" ref="C314:D314" si="88">SUM(C315:C319)-C317</f>
        <v>86440.799999999988</v>
      </c>
      <c r="D314" s="11">
        <f t="shared" si="88"/>
        <v>165349.6</v>
      </c>
      <c r="E314" s="36">
        <f t="shared" ref="E314" si="89">D314/C314*100</f>
        <v>191.28652210530214</v>
      </c>
      <c r="F314" s="47" t="s">
        <v>124</v>
      </c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</row>
    <row r="315" spans="1:25" s="5" customFormat="1" ht="15.75">
      <c r="A315" s="15">
        <v>1048</v>
      </c>
      <c r="B315" s="16" t="s">
        <v>8</v>
      </c>
      <c r="C315" s="23">
        <v>0</v>
      </c>
      <c r="D315" s="23">
        <v>0</v>
      </c>
      <c r="E315" s="34">
        <v>0</v>
      </c>
      <c r="F315" s="4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</row>
    <row r="316" spans="1:25" s="8" customFormat="1" ht="15.75">
      <c r="A316" s="15">
        <v>1049</v>
      </c>
      <c r="B316" s="16" t="s">
        <v>1</v>
      </c>
      <c r="C316" s="23">
        <v>82100</v>
      </c>
      <c r="D316" s="23">
        <v>74919.100000000006</v>
      </c>
      <c r="E316" s="36">
        <f t="shared" ref="E316:E318" si="90">D316/C316*100</f>
        <v>91.253471376370285</v>
      </c>
      <c r="F316" s="4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</row>
    <row r="317" spans="1:25" s="5" customFormat="1" ht="15.75">
      <c r="A317" s="15">
        <v>1050</v>
      </c>
      <c r="B317" s="16" t="s">
        <v>7</v>
      </c>
      <c r="C317" s="23">
        <v>82100</v>
      </c>
      <c r="D317" s="23">
        <v>74919.100000000006</v>
      </c>
      <c r="E317" s="36">
        <f t="shared" si="90"/>
        <v>91.253471376370285</v>
      </c>
      <c r="F317" s="4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</row>
    <row r="318" spans="1:25" s="5" customFormat="1" ht="15.75">
      <c r="A318" s="15">
        <v>1051</v>
      </c>
      <c r="B318" s="16" t="s">
        <v>5</v>
      </c>
      <c r="C318" s="31">
        <v>4340.8</v>
      </c>
      <c r="D318" s="23">
        <v>90430.5</v>
      </c>
      <c r="E318" s="36">
        <f t="shared" si="90"/>
        <v>2083.2680611868777</v>
      </c>
      <c r="F318" s="4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</row>
    <row r="319" spans="1:25" s="5" customFormat="1" ht="15.75">
      <c r="A319" s="15">
        <v>1052</v>
      </c>
      <c r="B319" s="16" t="s">
        <v>3</v>
      </c>
      <c r="C319" s="23">
        <v>0</v>
      </c>
      <c r="D319" s="23">
        <v>0</v>
      </c>
      <c r="E319" s="34">
        <v>0</v>
      </c>
      <c r="F319" s="4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</row>
    <row r="320" spans="1:25" s="5" customFormat="1" ht="60.75" customHeight="1">
      <c r="A320" s="15">
        <v>1053</v>
      </c>
      <c r="B320" s="16" t="s">
        <v>82</v>
      </c>
      <c r="C320" s="24">
        <f t="shared" ref="C320" si="91">SUM(C321:C325)-C323</f>
        <v>5276.6</v>
      </c>
      <c r="D320" s="11">
        <v>0</v>
      </c>
      <c r="E320" s="36">
        <f t="shared" ref="E320" si="92">D320/C320*100</f>
        <v>0</v>
      </c>
      <c r="F320" s="47" t="s">
        <v>109</v>
      </c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</row>
    <row r="321" spans="1:25" s="5" customFormat="1" ht="15.75">
      <c r="A321" s="15">
        <v>1054</v>
      </c>
      <c r="B321" s="16" t="s">
        <v>8</v>
      </c>
      <c r="C321" s="11">
        <v>0</v>
      </c>
      <c r="D321" s="11">
        <v>0</v>
      </c>
      <c r="E321" s="36">
        <v>0</v>
      </c>
      <c r="F321" s="4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</row>
    <row r="322" spans="1:25" s="8" customFormat="1" ht="15.75">
      <c r="A322" s="15">
        <v>1055</v>
      </c>
      <c r="B322" s="16" t="s">
        <v>30</v>
      </c>
      <c r="C322" s="12">
        <v>0</v>
      </c>
      <c r="D322" s="11">
        <v>0</v>
      </c>
      <c r="E322" s="36">
        <v>0</v>
      </c>
      <c r="F322" s="4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</row>
    <row r="323" spans="1:25" s="5" customFormat="1" ht="15.75">
      <c r="A323" s="15">
        <v>1056</v>
      </c>
      <c r="B323" s="16" t="s">
        <v>7</v>
      </c>
      <c r="C323" s="12">
        <f>C322</f>
        <v>0</v>
      </c>
      <c r="D323" s="11">
        <v>0</v>
      </c>
      <c r="E323" s="36">
        <v>0</v>
      </c>
      <c r="F323" s="4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</row>
    <row r="324" spans="1:25" s="5" customFormat="1" ht="15.75">
      <c r="A324" s="15">
        <v>1057</v>
      </c>
      <c r="B324" s="16" t="s">
        <v>5</v>
      </c>
      <c r="C324" s="26">
        <v>5276.6</v>
      </c>
      <c r="D324" s="11">
        <v>0</v>
      </c>
      <c r="E324" s="36">
        <v>0</v>
      </c>
      <c r="F324" s="4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</row>
    <row r="325" spans="1:25" s="5" customFormat="1" ht="15.75">
      <c r="A325" s="15">
        <v>1058</v>
      </c>
      <c r="B325" s="16" t="s">
        <v>3</v>
      </c>
      <c r="C325" s="24">
        <v>0</v>
      </c>
      <c r="D325" s="11">
        <v>0</v>
      </c>
      <c r="E325" s="36">
        <v>0</v>
      </c>
      <c r="F325" s="4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</row>
    <row r="326" spans="1:25" s="5" customFormat="1" ht="117.75" customHeight="1">
      <c r="A326" s="15">
        <v>1071</v>
      </c>
      <c r="B326" s="16" t="s">
        <v>83</v>
      </c>
      <c r="C326" s="11">
        <f t="shared" ref="C326:D326" si="93">SUM(C327:C331)-C329</f>
        <v>112542.8</v>
      </c>
      <c r="D326" s="11">
        <f t="shared" si="93"/>
        <v>112542.8</v>
      </c>
      <c r="E326" s="36">
        <f t="shared" ref="E326" si="94">D326/C326*100</f>
        <v>100</v>
      </c>
      <c r="F326" s="47" t="s">
        <v>125</v>
      </c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</row>
    <row r="327" spans="1:25" s="5" customFormat="1" ht="15.75">
      <c r="A327" s="15">
        <v>1072</v>
      </c>
      <c r="B327" s="16" t="s">
        <v>8</v>
      </c>
      <c r="C327" s="11">
        <v>0</v>
      </c>
      <c r="D327" s="11">
        <v>0</v>
      </c>
      <c r="E327" s="36">
        <v>0</v>
      </c>
      <c r="F327" s="4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</row>
    <row r="328" spans="1:25" s="8" customFormat="1" ht="15.75">
      <c r="A328" s="15">
        <v>1073</v>
      </c>
      <c r="B328" s="16" t="s">
        <v>27</v>
      </c>
      <c r="C328" s="12">
        <v>106915.7</v>
      </c>
      <c r="D328" s="12">
        <v>106915.7</v>
      </c>
      <c r="E328" s="36">
        <f t="shared" ref="E328" si="95">D328/C328*100</f>
        <v>100</v>
      </c>
      <c r="F328" s="4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</row>
    <row r="329" spans="1:25" s="5" customFormat="1" ht="15.75">
      <c r="A329" s="15">
        <v>1074</v>
      </c>
      <c r="B329" s="16" t="s">
        <v>7</v>
      </c>
      <c r="C329" s="12">
        <v>0</v>
      </c>
      <c r="D329" s="12">
        <v>0</v>
      </c>
      <c r="E329" s="36">
        <v>0</v>
      </c>
      <c r="F329" s="4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</row>
    <row r="330" spans="1:25" s="5" customFormat="1" ht="15.75">
      <c r="A330" s="15">
        <v>1075</v>
      </c>
      <c r="B330" s="16" t="s">
        <v>5</v>
      </c>
      <c r="C330" s="26">
        <v>5627.1</v>
      </c>
      <c r="D330" s="12">
        <v>5627.1</v>
      </c>
      <c r="E330" s="36">
        <f t="shared" ref="E330" si="96">D330/C330*100</f>
        <v>100</v>
      </c>
      <c r="F330" s="4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</row>
    <row r="331" spans="1:25" s="5" customFormat="1" ht="15.75">
      <c r="A331" s="15">
        <v>1076</v>
      </c>
      <c r="B331" s="16" t="s">
        <v>3</v>
      </c>
      <c r="C331" s="24">
        <v>0</v>
      </c>
      <c r="D331" s="12">
        <v>0</v>
      </c>
      <c r="E331" s="37">
        <v>0</v>
      </c>
      <c r="F331" s="4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</row>
    <row r="332" spans="1:25" s="5" customFormat="1" ht="58.5" customHeight="1">
      <c r="A332" s="15">
        <v>1089</v>
      </c>
      <c r="B332" s="16" t="s">
        <v>84</v>
      </c>
      <c r="C332" s="11">
        <f t="shared" ref="C332:D332" si="97">SUM(C333:C337)-C335</f>
        <v>94517.6</v>
      </c>
      <c r="D332" s="11">
        <f t="shared" si="97"/>
        <v>94517.6</v>
      </c>
      <c r="E332" s="36">
        <f t="shared" ref="E332" si="98">D332/C332*100</f>
        <v>100</v>
      </c>
      <c r="F332" s="47" t="s">
        <v>126</v>
      </c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</row>
    <row r="333" spans="1:25" s="5" customFormat="1" ht="15.75">
      <c r="A333" s="15">
        <v>1090</v>
      </c>
      <c r="B333" s="16" t="s">
        <v>8</v>
      </c>
      <c r="C333" s="11">
        <v>0</v>
      </c>
      <c r="D333" s="11">
        <v>0</v>
      </c>
      <c r="E333" s="36">
        <v>0</v>
      </c>
      <c r="F333" s="4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</row>
    <row r="334" spans="1:25" s="5" customFormat="1" ht="15.75">
      <c r="A334" s="15">
        <v>1091</v>
      </c>
      <c r="B334" s="16" t="s">
        <v>27</v>
      </c>
      <c r="C334" s="11">
        <v>89791.8</v>
      </c>
      <c r="D334" s="11">
        <v>89791.8</v>
      </c>
      <c r="E334" s="36">
        <f t="shared" ref="E334" si="99">D334/C334*100</f>
        <v>100</v>
      </c>
      <c r="F334" s="4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</row>
    <row r="335" spans="1:25" s="5" customFormat="1" ht="15.75">
      <c r="A335" s="15">
        <v>1092</v>
      </c>
      <c r="B335" s="16" t="s">
        <v>7</v>
      </c>
      <c r="C335" s="11">
        <v>0</v>
      </c>
      <c r="D335" s="12">
        <v>0</v>
      </c>
      <c r="E335" s="37">
        <v>0</v>
      </c>
      <c r="F335" s="4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</row>
    <row r="336" spans="1:25" s="5" customFormat="1" ht="15.75">
      <c r="A336" s="15">
        <v>1093</v>
      </c>
      <c r="B336" s="16" t="s">
        <v>5</v>
      </c>
      <c r="C336" s="24">
        <v>4725.8</v>
      </c>
      <c r="D336" s="11">
        <v>4725.8</v>
      </c>
      <c r="E336" s="36">
        <f t="shared" ref="E336" si="100">D336/C336*100</f>
        <v>100</v>
      </c>
      <c r="F336" s="4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</row>
    <row r="337" spans="1:25" s="5" customFormat="1" ht="15.75">
      <c r="A337" s="15">
        <v>1094</v>
      </c>
      <c r="B337" s="16" t="s">
        <v>3</v>
      </c>
      <c r="C337" s="11">
        <v>0</v>
      </c>
      <c r="D337" s="11">
        <v>0</v>
      </c>
      <c r="E337" s="36">
        <v>0</v>
      </c>
      <c r="F337" s="4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</row>
    <row r="338" spans="1:25" s="5" customFormat="1" ht="60" customHeight="1">
      <c r="A338" s="15">
        <v>1095</v>
      </c>
      <c r="B338" s="16" t="s">
        <v>85</v>
      </c>
      <c r="C338" s="11">
        <f t="shared" ref="C338:D338" si="101">SUM(C339:C343)-C341</f>
        <v>166055.29999999999</v>
      </c>
      <c r="D338" s="11">
        <f t="shared" si="101"/>
        <v>166055.4</v>
      </c>
      <c r="E338" s="36">
        <f t="shared" ref="E338" si="102">D338/C338*100</f>
        <v>100.00006022090231</v>
      </c>
      <c r="F338" s="47" t="s">
        <v>127</v>
      </c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</row>
    <row r="339" spans="1:25" s="5" customFormat="1" ht="15.75">
      <c r="A339" s="15">
        <v>1096</v>
      </c>
      <c r="B339" s="16" t="s">
        <v>8</v>
      </c>
      <c r="C339" s="11">
        <v>0</v>
      </c>
      <c r="D339" s="13">
        <v>0</v>
      </c>
      <c r="E339" s="36">
        <v>0</v>
      </c>
      <c r="F339" s="4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</row>
    <row r="340" spans="1:25" s="5" customFormat="1" ht="15.75">
      <c r="A340" s="15">
        <v>1097</v>
      </c>
      <c r="B340" s="16" t="s">
        <v>28</v>
      </c>
      <c r="C340" s="11">
        <v>157752.5</v>
      </c>
      <c r="D340" s="13">
        <v>157752.6</v>
      </c>
      <c r="E340" s="36">
        <f t="shared" ref="E340" si="103">D340/C340*100</f>
        <v>100.00006339043756</v>
      </c>
      <c r="F340" s="4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</row>
    <row r="341" spans="1:25" s="5" customFormat="1" ht="15.75">
      <c r="A341" s="15">
        <v>1098</v>
      </c>
      <c r="B341" s="16" t="s">
        <v>7</v>
      </c>
      <c r="C341" s="11">
        <v>0</v>
      </c>
      <c r="D341" s="12">
        <v>0</v>
      </c>
      <c r="E341" s="36">
        <v>0</v>
      </c>
      <c r="F341" s="4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</row>
    <row r="342" spans="1:25" s="5" customFormat="1" ht="15.75">
      <c r="A342" s="15">
        <v>1099</v>
      </c>
      <c r="B342" s="16" t="s">
        <v>5</v>
      </c>
      <c r="C342" s="24">
        <v>8302.7999999999993</v>
      </c>
      <c r="D342" s="13">
        <v>8302.7999999999993</v>
      </c>
      <c r="E342" s="36">
        <f t="shared" ref="E342" si="104">D342/C342*100</f>
        <v>100</v>
      </c>
      <c r="F342" s="4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</row>
    <row r="343" spans="1:25" s="5" customFormat="1" ht="15.75">
      <c r="A343" s="15">
        <v>1100</v>
      </c>
      <c r="B343" s="16" t="s">
        <v>3</v>
      </c>
      <c r="C343" s="11">
        <v>0</v>
      </c>
      <c r="D343" s="13">
        <v>0</v>
      </c>
      <c r="E343" s="36">
        <v>0</v>
      </c>
      <c r="F343" s="4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</row>
    <row r="344" spans="1:25" s="5" customFormat="1" ht="78.75">
      <c r="A344" s="15">
        <v>1131</v>
      </c>
      <c r="B344" s="16" t="s">
        <v>86</v>
      </c>
      <c r="C344" s="24">
        <f t="shared" ref="C344:D344" si="105">SUM(C345:C349)-C347</f>
        <v>6616</v>
      </c>
      <c r="D344" s="24">
        <f t="shared" si="105"/>
        <v>6347.3</v>
      </c>
      <c r="E344" s="36">
        <f t="shared" ref="E344" si="106">D344/C344*100</f>
        <v>95.938633615477627</v>
      </c>
      <c r="F344" s="47" t="s">
        <v>129</v>
      </c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</row>
    <row r="345" spans="1:25" s="10" customFormat="1" ht="15.75">
      <c r="A345" s="15">
        <v>1132</v>
      </c>
      <c r="B345" s="16" t="s">
        <v>8</v>
      </c>
      <c r="C345" s="25">
        <v>0</v>
      </c>
      <c r="D345" s="13">
        <v>0</v>
      </c>
      <c r="E345" s="41">
        <v>0</v>
      </c>
      <c r="F345" s="4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</row>
    <row r="346" spans="1:25" s="10" customFormat="1" ht="15.75">
      <c r="A346" s="15">
        <v>1133</v>
      </c>
      <c r="B346" s="16" t="s">
        <v>1</v>
      </c>
      <c r="C346" s="25">
        <v>0</v>
      </c>
      <c r="D346" s="13">
        <v>0</v>
      </c>
      <c r="E346" s="41">
        <v>0</v>
      </c>
      <c r="F346" s="4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</row>
    <row r="347" spans="1:25" s="10" customFormat="1" ht="15.75">
      <c r="A347" s="15">
        <v>1134</v>
      </c>
      <c r="B347" s="16" t="s">
        <v>7</v>
      </c>
      <c r="C347" s="26">
        <v>0</v>
      </c>
      <c r="D347" s="12">
        <v>0</v>
      </c>
      <c r="E347" s="41">
        <v>0</v>
      </c>
      <c r="F347" s="4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</row>
    <row r="348" spans="1:25" s="10" customFormat="1" ht="15.75">
      <c r="A348" s="15">
        <v>1135</v>
      </c>
      <c r="B348" s="16" t="s">
        <v>5</v>
      </c>
      <c r="C348" s="25">
        <v>6616</v>
      </c>
      <c r="D348" s="13">
        <v>6347.3</v>
      </c>
      <c r="E348" s="36">
        <f t="shared" ref="E348" si="107">D348/C348*100</f>
        <v>95.938633615477627</v>
      </c>
      <c r="F348" s="4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 spans="1:25" s="10" customFormat="1" ht="15.75">
      <c r="A349" s="15">
        <v>1136</v>
      </c>
      <c r="B349" s="16" t="s">
        <v>3</v>
      </c>
      <c r="C349" s="25">
        <v>0</v>
      </c>
      <c r="D349" s="13">
        <v>0</v>
      </c>
      <c r="E349" s="41">
        <v>0</v>
      </c>
      <c r="F349" s="4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</row>
    <row r="350" spans="1:25" s="10" customFormat="1" ht="63">
      <c r="A350" s="15">
        <v>1149</v>
      </c>
      <c r="B350" s="16" t="s">
        <v>87</v>
      </c>
      <c r="C350" s="24">
        <f t="shared" ref="C350" si="108">SUM(C351:C355)-C353</f>
        <v>6509.3</v>
      </c>
      <c r="D350" s="11">
        <v>0</v>
      </c>
      <c r="E350" s="36">
        <f t="shared" ref="E350" si="109">D350/C350*100</f>
        <v>0</v>
      </c>
      <c r="F350" s="47" t="s">
        <v>128</v>
      </c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</row>
    <row r="351" spans="1:25" s="10" customFormat="1" ht="15.75">
      <c r="A351" s="15">
        <v>1150</v>
      </c>
      <c r="B351" s="16" t="s">
        <v>8</v>
      </c>
      <c r="C351" s="25">
        <v>0</v>
      </c>
      <c r="D351" s="11">
        <v>0</v>
      </c>
      <c r="E351" s="41">
        <v>0</v>
      </c>
      <c r="F351" s="4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</row>
    <row r="352" spans="1:25" s="10" customFormat="1" ht="15.75">
      <c r="A352" s="15">
        <v>1151</v>
      </c>
      <c r="B352" s="16" t="s">
        <v>23</v>
      </c>
      <c r="C352" s="25">
        <v>0</v>
      </c>
      <c r="D352" s="11">
        <v>0</v>
      </c>
      <c r="E352" s="41">
        <v>0</v>
      </c>
      <c r="F352" s="4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spans="1:25" s="10" customFormat="1" ht="15.75">
      <c r="A353" s="15">
        <v>1152</v>
      </c>
      <c r="B353" s="16" t="s">
        <v>7</v>
      </c>
      <c r="C353" s="25">
        <v>0</v>
      </c>
      <c r="D353" s="11">
        <v>0</v>
      </c>
      <c r="E353" s="41">
        <v>0</v>
      </c>
      <c r="F353" s="4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</row>
    <row r="354" spans="1:25" s="10" customFormat="1" ht="15.75">
      <c r="A354" s="15">
        <v>1153</v>
      </c>
      <c r="B354" s="16" t="s">
        <v>6</v>
      </c>
      <c r="C354" s="25">
        <v>6509.3</v>
      </c>
      <c r="D354" s="11">
        <v>0</v>
      </c>
      <c r="E354" s="41">
        <v>0</v>
      </c>
      <c r="F354" s="4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</row>
    <row r="355" spans="1:25" s="10" customFormat="1" ht="15.75">
      <c r="A355" s="15">
        <v>1154</v>
      </c>
      <c r="B355" s="16" t="s">
        <v>24</v>
      </c>
      <c r="C355" s="25">
        <v>0</v>
      </c>
      <c r="D355" s="11">
        <v>0</v>
      </c>
      <c r="E355" s="41">
        <v>0</v>
      </c>
      <c r="F355" s="4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</row>
    <row r="356" spans="1:25" s="10" customFormat="1" ht="16.5" customHeight="1">
      <c r="A356" s="15">
        <v>1167</v>
      </c>
      <c r="B356" s="56" t="s">
        <v>18</v>
      </c>
      <c r="C356" s="57"/>
      <c r="D356" s="57"/>
      <c r="E356" s="57"/>
      <c r="F356" s="58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</row>
    <row r="357" spans="1:25" s="5" customFormat="1" ht="47.25">
      <c r="A357" s="15">
        <v>1168</v>
      </c>
      <c r="B357" s="16" t="s">
        <v>19</v>
      </c>
      <c r="C357" s="11">
        <f t="shared" ref="C357:D357" si="110">SUM(C358:C362)-C360</f>
        <v>30000</v>
      </c>
      <c r="D357" s="11">
        <f t="shared" si="110"/>
        <v>113600</v>
      </c>
      <c r="E357" s="36">
        <f t="shared" ref="E357" si="111">D357/C357*100</f>
        <v>378.66666666666669</v>
      </c>
      <c r="F357" s="46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</row>
    <row r="358" spans="1:25" s="5" customFormat="1" ht="15.75">
      <c r="A358" s="15">
        <v>1169</v>
      </c>
      <c r="B358" s="16" t="s">
        <v>9</v>
      </c>
      <c r="C358" s="11">
        <f t="shared" ref="C358" si="112">C364</f>
        <v>0</v>
      </c>
      <c r="D358" s="11">
        <v>0</v>
      </c>
      <c r="E358" s="36">
        <v>0</v>
      </c>
      <c r="F358" s="46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</row>
    <row r="359" spans="1:25" s="5" customFormat="1" ht="15.75">
      <c r="A359" s="15">
        <v>1170</v>
      </c>
      <c r="B359" s="16" t="s">
        <v>1</v>
      </c>
      <c r="C359" s="11">
        <f t="shared" ref="C359:C362" si="113">C365</f>
        <v>0</v>
      </c>
      <c r="D359" s="11">
        <v>0</v>
      </c>
      <c r="E359" s="36">
        <v>0</v>
      </c>
      <c r="F359" s="46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</row>
    <row r="360" spans="1:25" s="5" customFormat="1" ht="15.75">
      <c r="A360" s="15">
        <v>1171</v>
      </c>
      <c r="B360" s="16" t="s">
        <v>7</v>
      </c>
      <c r="C360" s="11">
        <f t="shared" si="113"/>
        <v>0</v>
      </c>
      <c r="D360" s="11">
        <v>0</v>
      </c>
      <c r="E360" s="36">
        <v>0</v>
      </c>
      <c r="F360" s="46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</row>
    <row r="361" spans="1:25" s="5" customFormat="1" ht="15.75">
      <c r="A361" s="15">
        <v>1172</v>
      </c>
      <c r="B361" s="16" t="s">
        <v>6</v>
      </c>
      <c r="C361" s="11">
        <f t="shared" si="113"/>
        <v>0</v>
      </c>
      <c r="D361" s="11">
        <v>0</v>
      </c>
      <c r="E361" s="36">
        <v>0</v>
      </c>
      <c r="F361" s="46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</row>
    <row r="362" spans="1:25" s="5" customFormat="1" ht="15.75">
      <c r="A362" s="15">
        <v>1173</v>
      </c>
      <c r="B362" s="16" t="s">
        <v>3</v>
      </c>
      <c r="C362" s="11">
        <f t="shared" si="113"/>
        <v>30000</v>
      </c>
      <c r="D362" s="11">
        <v>113600</v>
      </c>
      <c r="E362" s="36">
        <f t="shared" ref="E362" si="114">D362/C362*100</f>
        <v>378.66666666666669</v>
      </c>
      <c r="F362" s="46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</row>
    <row r="363" spans="1:25" s="5" customFormat="1" ht="63">
      <c r="A363" s="15">
        <v>1174</v>
      </c>
      <c r="B363" s="16" t="s">
        <v>88</v>
      </c>
      <c r="C363" s="11">
        <f t="shared" ref="C363:D363" si="115">SUM(C364:C368)-C366</f>
        <v>30000</v>
      </c>
      <c r="D363" s="11">
        <f t="shared" si="115"/>
        <v>113600</v>
      </c>
      <c r="E363" s="36">
        <f t="shared" ref="E363" si="116">D363/C363*100</f>
        <v>378.66666666666669</v>
      </c>
      <c r="F363" s="47" t="s">
        <v>130</v>
      </c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</row>
    <row r="364" spans="1:25" s="5" customFormat="1" ht="15.75">
      <c r="A364" s="15">
        <v>1175</v>
      </c>
      <c r="B364" s="16" t="s">
        <v>9</v>
      </c>
      <c r="C364" s="11">
        <v>0</v>
      </c>
      <c r="D364" s="11">
        <v>0</v>
      </c>
      <c r="E364" s="36">
        <v>0</v>
      </c>
      <c r="F364" s="46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</row>
    <row r="365" spans="1:25" s="5" customFormat="1" ht="15.75">
      <c r="A365" s="15">
        <v>1176</v>
      </c>
      <c r="B365" s="16" t="s">
        <v>1</v>
      </c>
      <c r="C365" s="11">
        <v>0</v>
      </c>
      <c r="D365" s="11">
        <v>0</v>
      </c>
      <c r="E365" s="36">
        <v>0</v>
      </c>
      <c r="F365" s="46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</row>
    <row r="366" spans="1:25" s="5" customFormat="1" ht="15.75">
      <c r="A366" s="15">
        <v>1177</v>
      </c>
      <c r="B366" s="16" t="s">
        <v>7</v>
      </c>
      <c r="C366" s="11">
        <v>0</v>
      </c>
      <c r="D366" s="11">
        <v>0</v>
      </c>
      <c r="E366" s="36">
        <v>0</v>
      </c>
      <c r="F366" s="46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</row>
    <row r="367" spans="1:25" s="5" customFormat="1" ht="15.75">
      <c r="A367" s="15">
        <v>1178</v>
      </c>
      <c r="B367" s="16" t="s">
        <v>6</v>
      </c>
      <c r="C367" s="11">
        <v>0</v>
      </c>
      <c r="D367" s="11">
        <v>0</v>
      </c>
      <c r="E367" s="36">
        <v>0</v>
      </c>
      <c r="F367" s="46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</row>
    <row r="368" spans="1:25" s="5" customFormat="1" ht="15.75">
      <c r="A368" s="15">
        <v>1179</v>
      </c>
      <c r="B368" s="16" t="s">
        <v>3</v>
      </c>
      <c r="C368" s="11">
        <v>30000</v>
      </c>
      <c r="D368" s="11">
        <v>113600</v>
      </c>
      <c r="E368" s="36">
        <f t="shared" ref="E368" si="117">D368/C368*100</f>
        <v>378.66666666666669</v>
      </c>
      <c r="F368" s="46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</row>
    <row r="369" spans="1:25" s="5" customFormat="1" ht="15.75" customHeight="1">
      <c r="A369" s="15">
        <v>1180</v>
      </c>
      <c r="B369" s="56" t="s">
        <v>20</v>
      </c>
      <c r="C369" s="57"/>
      <c r="D369" s="57"/>
      <c r="E369" s="57"/>
      <c r="F369" s="58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</row>
    <row r="370" spans="1:25" s="5" customFormat="1" ht="47.25">
      <c r="A370" s="15">
        <v>1181</v>
      </c>
      <c r="B370" s="16" t="s">
        <v>21</v>
      </c>
      <c r="C370" s="11">
        <f t="shared" ref="C370:D370" si="118">SUM(C371:C375)-C373</f>
        <v>664105.30000000005</v>
      </c>
      <c r="D370" s="11">
        <f t="shared" si="118"/>
        <v>318188.79999999999</v>
      </c>
      <c r="E370" s="36">
        <f t="shared" ref="E370" si="119">D370/C370*100</f>
        <v>47.912401843502828</v>
      </c>
      <c r="F370" s="49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</row>
    <row r="371" spans="1:25" s="5" customFormat="1" ht="15.75">
      <c r="A371" s="15">
        <v>1182</v>
      </c>
      <c r="B371" s="20" t="s">
        <v>9</v>
      </c>
      <c r="C371" s="11">
        <f>C377+C383+C389+C395+C401</f>
        <v>0</v>
      </c>
      <c r="D371" s="11">
        <f>D377+D383+D389+D395+D401</f>
        <v>0</v>
      </c>
      <c r="E371" s="36">
        <v>0</v>
      </c>
      <c r="F371" s="49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</row>
    <row r="372" spans="1:25" s="5" customFormat="1" ht="15.75">
      <c r="A372" s="15">
        <v>1183</v>
      </c>
      <c r="B372" s="20" t="s">
        <v>30</v>
      </c>
      <c r="C372" s="11">
        <f t="shared" ref="C372:D375" si="120">C378+C384+C390+C396+C402</f>
        <v>0</v>
      </c>
      <c r="D372" s="11">
        <f t="shared" si="120"/>
        <v>0</v>
      </c>
      <c r="E372" s="38">
        <v>0</v>
      </c>
      <c r="F372" s="49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</row>
    <row r="373" spans="1:25" s="5" customFormat="1" ht="15.75">
      <c r="A373" s="15">
        <v>1184</v>
      </c>
      <c r="B373" s="20" t="s">
        <v>7</v>
      </c>
      <c r="C373" s="11">
        <f t="shared" si="120"/>
        <v>0</v>
      </c>
      <c r="D373" s="11">
        <f t="shared" si="120"/>
        <v>0</v>
      </c>
      <c r="E373" s="38">
        <v>0</v>
      </c>
      <c r="F373" s="49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</row>
    <row r="374" spans="1:25" s="5" customFormat="1" ht="15.75">
      <c r="A374" s="15">
        <v>1185</v>
      </c>
      <c r="B374" s="20" t="s">
        <v>6</v>
      </c>
      <c r="C374" s="11">
        <f t="shared" si="120"/>
        <v>3982.3</v>
      </c>
      <c r="D374" s="11">
        <f t="shared" si="120"/>
        <v>3982.3</v>
      </c>
      <c r="E374" s="36">
        <f t="shared" ref="E374:E376" si="121">D374/C374*100</f>
        <v>100</v>
      </c>
      <c r="F374" s="49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</row>
    <row r="375" spans="1:25" s="5" customFormat="1" ht="15.75">
      <c r="A375" s="15">
        <v>1186</v>
      </c>
      <c r="B375" s="20" t="s">
        <v>3</v>
      </c>
      <c r="C375" s="11">
        <f t="shared" si="120"/>
        <v>660123</v>
      </c>
      <c r="D375" s="11">
        <f t="shared" si="120"/>
        <v>314206.5</v>
      </c>
      <c r="E375" s="36">
        <f t="shared" si="121"/>
        <v>47.598174885589508</v>
      </c>
      <c r="F375" s="49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</row>
    <row r="376" spans="1:25" s="5" customFormat="1" ht="317.25" customHeight="1">
      <c r="A376" s="15">
        <v>1187</v>
      </c>
      <c r="B376" s="16" t="s">
        <v>89</v>
      </c>
      <c r="C376" s="11">
        <f t="shared" ref="C376:D376" si="122">SUM(C377:C381)-C379</f>
        <v>526623</v>
      </c>
      <c r="D376" s="11">
        <f t="shared" si="122"/>
        <v>257739</v>
      </c>
      <c r="E376" s="36">
        <f t="shared" si="121"/>
        <v>48.94184264644727</v>
      </c>
      <c r="F376" s="49" t="s">
        <v>131</v>
      </c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</row>
    <row r="377" spans="1:25" s="5" customFormat="1" ht="15.75">
      <c r="A377" s="15">
        <v>1188</v>
      </c>
      <c r="B377" s="20" t="s">
        <v>9</v>
      </c>
      <c r="C377" s="11">
        <v>0</v>
      </c>
      <c r="D377" s="11">
        <v>0</v>
      </c>
      <c r="E377" s="36">
        <v>0</v>
      </c>
      <c r="F377" s="49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</row>
    <row r="378" spans="1:25" s="5" customFormat="1" ht="15.75">
      <c r="A378" s="15">
        <v>1189</v>
      </c>
      <c r="B378" s="20" t="s">
        <v>1</v>
      </c>
      <c r="C378" s="11">
        <v>0</v>
      </c>
      <c r="D378" s="11">
        <v>0</v>
      </c>
      <c r="E378" s="36">
        <v>0</v>
      </c>
      <c r="F378" s="49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</row>
    <row r="379" spans="1:25" s="5" customFormat="1" ht="15.75">
      <c r="A379" s="15">
        <v>1190</v>
      </c>
      <c r="B379" s="20" t="s">
        <v>7</v>
      </c>
      <c r="C379" s="11">
        <v>0</v>
      </c>
      <c r="D379" s="11">
        <v>0</v>
      </c>
      <c r="E379" s="36">
        <v>0</v>
      </c>
      <c r="F379" s="49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</row>
    <row r="380" spans="1:25" s="5" customFormat="1" ht="15.75">
      <c r="A380" s="15">
        <v>1191</v>
      </c>
      <c r="B380" s="20" t="s">
        <v>6</v>
      </c>
      <c r="C380" s="11">
        <v>0</v>
      </c>
      <c r="D380" s="11">
        <v>0</v>
      </c>
      <c r="E380" s="36">
        <v>0</v>
      </c>
      <c r="F380" s="49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</row>
    <row r="381" spans="1:25" s="5" customFormat="1" ht="15.75">
      <c r="A381" s="15">
        <v>1192</v>
      </c>
      <c r="B381" s="20" t="s">
        <v>3</v>
      </c>
      <c r="C381" s="11">
        <v>526623</v>
      </c>
      <c r="D381" s="11">
        <v>257739</v>
      </c>
      <c r="E381" s="36">
        <f t="shared" ref="E381:E382" si="123">D381/C381*100</f>
        <v>48.94184264644727</v>
      </c>
      <c r="F381" s="49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 spans="1:25" s="5" customFormat="1" ht="89.25" customHeight="1">
      <c r="A382" s="15">
        <v>1193</v>
      </c>
      <c r="B382" s="16" t="s">
        <v>90</v>
      </c>
      <c r="C382" s="11">
        <f t="shared" ref="C382:D382" si="124">SUM(C383:C387)-C385</f>
        <v>96000</v>
      </c>
      <c r="D382" s="11">
        <f t="shared" si="124"/>
        <v>26000</v>
      </c>
      <c r="E382" s="36">
        <f t="shared" si="123"/>
        <v>27.083333333333332</v>
      </c>
      <c r="F382" s="50" t="s">
        <v>135</v>
      </c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</row>
    <row r="383" spans="1:25" s="5" customFormat="1" ht="15.75">
      <c r="A383" s="15">
        <v>1194</v>
      </c>
      <c r="B383" s="20" t="s">
        <v>9</v>
      </c>
      <c r="C383" s="13">
        <v>0</v>
      </c>
      <c r="D383" s="13">
        <v>0</v>
      </c>
      <c r="E383" s="41">
        <v>0</v>
      </c>
      <c r="F383" s="49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</row>
    <row r="384" spans="1:25" s="5" customFormat="1" ht="15.75">
      <c r="A384" s="15">
        <v>1195</v>
      </c>
      <c r="B384" s="20" t="s">
        <v>1</v>
      </c>
      <c r="C384" s="13">
        <v>0</v>
      </c>
      <c r="D384" s="13">
        <v>0</v>
      </c>
      <c r="E384" s="41">
        <v>0</v>
      </c>
      <c r="F384" s="49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</row>
    <row r="385" spans="1:25" s="5" customFormat="1" ht="15.75">
      <c r="A385" s="15">
        <v>1196</v>
      </c>
      <c r="B385" s="20" t="s">
        <v>7</v>
      </c>
      <c r="C385" s="13">
        <v>0</v>
      </c>
      <c r="D385" s="13">
        <v>0</v>
      </c>
      <c r="E385" s="41">
        <v>0</v>
      </c>
      <c r="F385" s="49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</row>
    <row r="386" spans="1:25" s="5" customFormat="1" ht="15.75">
      <c r="A386" s="15">
        <v>1197</v>
      </c>
      <c r="B386" s="20" t="s">
        <v>6</v>
      </c>
      <c r="C386" s="13">
        <v>0</v>
      </c>
      <c r="D386" s="13">
        <v>0</v>
      </c>
      <c r="E386" s="41">
        <v>0</v>
      </c>
      <c r="F386" s="49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</row>
    <row r="387" spans="1:25" s="5" customFormat="1" ht="15.75">
      <c r="A387" s="15">
        <v>1198</v>
      </c>
      <c r="B387" s="20" t="s">
        <v>3</v>
      </c>
      <c r="C387" s="13">
        <v>96000</v>
      </c>
      <c r="D387" s="13">
        <v>26000</v>
      </c>
      <c r="E387" s="36">
        <f t="shared" ref="E387:E388" si="125">D387/C387*100</f>
        <v>27.083333333333332</v>
      </c>
      <c r="F387" s="49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</row>
    <row r="388" spans="1:25" s="5" customFormat="1" ht="94.5">
      <c r="A388" s="15">
        <v>1211</v>
      </c>
      <c r="B388" s="16" t="s">
        <v>91</v>
      </c>
      <c r="C388" s="11">
        <f t="shared" ref="C388:D388" si="126">SUM(C389:C393)-C391</f>
        <v>24000</v>
      </c>
      <c r="D388" s="11">
        <f t="shared" si="126"/>
        <v>8017.4</v>
      </c>
      <c r="E388" s="36">
        <f t="shared" si="125"/>
        <v>33.405833333333327</v>
      </c>
      <c r="F388" s="49" t="s">
        <v>132</v>
      </c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</row>
    <row r="389" spans="1:25" s="5" customFormat="1" ht="15.75">
      <c r="A389" s="15">
        <v>1212</v>
      </c>
      <c r="B389" s="20" t="s">
        <v>9</v>
      </c>
      <c r="C389" s="11">
        <v>0</v>
      </c>
      <c r="D389" s="11">
        <v>0</v>
      </c>
      <c r="E389" s="36">
        <v>0</v>
      </c>
      <c r="F389" s="49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</row>
    <row r="390" spans="1:25" s="5" customFormat="1" ht="15.75">
      <c r="A390" s="15">
        <v>1213</v>
      </c>
      <c r="B390" s="20" t="s">
        <v>1</v>
      </c>
      <c r="C390" s="11">
        <v>0</v>
      </c>
      <c r="D390" s="11">
        <v>0</v>
      </c>
      <c r="E390" s="36">
        <v>0</v>
      </c>
      <c r="F390" s="49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</row>
    <row r="391" spans="1:25" s="5" customFormat="1" ht="15.75">
      <c r="A391" s="15">
        <v>1214</v>
      </c>
      <c r="B391" s="20" t="s">
        <v>7</v>
      </c>
      <c r="C391" s="11">
        <v>0</v>
      </c>
      <c r="D391" s="11">
        <v>0</v>
      </c>
      <c r="E391" s="36">
        <v>0</v>
      </c>
      <c r="F391" s="49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</row>
    <row r="392" spans="1:25" s="5" customFormat="1" ht="15.75">
      <c r="A392" s="15">
        <v>1215</v>
      </c>
      <c r="B392" s="20" t="s">
        <v>6</v>
      </c>
      <c r="C392" s="11">
        <v>0</v>
      </c>
      <c r="D392" s="11">
        <v>0</v>
      </c>
      <c r="E392" s="36">
        <v>0</v>
      </c>
      <c r="F392" s="49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</row>
    <row r="393" spans="1:25" s="5" customFormat="1" ht="15.75">
      <c r="A393" s="15">
        <v>1216</v>
      </c>
      <c r="B393" s="20" t="s">
        <v>3</v>
      </c>
      <c r="C393" s="11">
        <v>24000</v>
      </c>
      <c r="D393" s="11">
        <v>8017.4</v>
      </c>
      <c r="E393" s="36">
        <f t="shared" ref="E393:E394" si="127">D393/C393*100</f>
        <v>33.405833333333327</v>
      </c>
      <c r="F393" s="49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</row>
    <row r="394" spans="1:25" s="5" customFormat="1" ht="63">
      <c r="A394" s="15">
        <v>1217</v>
      </c>
      <c r="B394" s="16" t="s">
        <v>92</v>
      </c>
      <c r="C394" s="11">
        <f t="shared" ref="C394:D394" si="128">SUM(C395:C399)-C397</f>
        <v>13500</v>
      </c>
      <c r="D394" s="11">
        <f t="shared" si="128"/>
        <v>22450.1</v>
      </c>
      <c r="E394" s="36">
        <f t="shared" si="127"/>
        <v>166.29703703703703</v>
      </c>
      <c r="F394" s="49" t="s">
        <v>133</v>
      </c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</row>
    <row r="395" spans="1:25" s="5" customFormat="1" ht="15.75">
      <c r="A395" s="15">
        <v>1218</v>
      </c>
      <c r="B395" s="20" t="s">
        <v>9</v>
      </c>
      <c r="C395" s="11">
        <v>0</v>
      </c>
      <c r="D395" s="11">
        <v>0</v>
      </c>
      <c r="E395" s="36">
        <v>0</v>
      </c>
      <c r="F395" s="49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</row>
    <row r="396" spans="1:25" s="5" customFormat="1" ht="15.75">
      <c r="A396" s="15">
        <v>1219</v>
      </c>
      <c r="B396" s="20" t="s">
        <v>1</v>
      </c>
      <c r="C396" s="11">
        <v>0</v>
      </c>
      <c r="D396" s="11">
        <v>0</v>
      </c>
      <c r="E396" s="36">
        <v>0</v>
      </c>
      <c r="F396" s="49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</row>
    <row r="397" spans="1:25" s="5" customFormat="1" ht="15.75">
      <c r="A397" s="15">
        <v>1220</v>
      </c>
      <c r="B397" s="20" t="s">
        <v>7</v>
      </c>
      <c r="C397" s="11">
        <v>0</v>
      </c>
      <c r="D397" s="11">
        <v>0</v>
      </c>
      <c r="E397" s="36">
        <v>0</v>
      </c>
      <c r="F397" s="49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</row>
    <row r="398" spans="1:25" s="5" customFormat="1" ht="15.75">
      <c r="A398" s="15">
        <v>1221</v>
      </c>
      <c r="B398" s="20" t="s">
        <v>6</v>
      </c>
      <c r="C398" s="11">
        <v>0</v>
      </c>
      <c r="D398" s="11">
        <v>0</v>
      </c>
      <c r="E398" s="36">
        <v>0</v>
      </c>
      <c r="F398" s="49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</row>
    <row r="399" spans="1:25" s="5" customFormat="1" ht="15.75">
      <c r="A399" s="15">
        <v>1222</v>
      </c>
      <c r="B399" s="20" t="s">
        <v>3</v>
      </c>
      <c r="C399" s="11">
        <v>13500</v>
      </c>
      <c r="D399" s="11">
        <v>22450.1</v>
      </c>
      <c r="E399" s="36">
        <f t="shared" ref="E399:E400" si="129">D399/C399*100</f>
        <v>166.29703703703703</v>
      </c>
      <c r="F399" s="49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</row>
    <row r="400" spans="1:25" s="5" customFormat="1" ht="72.75" customHeight="1">
      <c r="A400" s="15">
        <v>1235</v>
      </c>
      <c r="B400" s="16" t="s">
        <v>93</v>
      </c>
      <c r="C400" s="33">
        <f t="shared" ref="C400:D400" si="130">SUM(C401:C405)-C403</f>
        <v>3982.3</v>
      </c>
      <c r="D400" s="33">
        <f t="shared" si="130"/>
        <v>3982.3</v>
      </c>
      <c r="E400" s="36">
        <f t="shared" si="129"/>
        <v>100</v>
      </c>
      <c r="F400" s="49" t="s">
        <v>134</v>
      </c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</row>
    <row r="401" spans="1:25" s="5" customFormat="1" ht="15.75">
      <c r="A401" s="15">
        <v>1236</v>
      </c>
      <c r="B401" s="20" t="s">
        <v>9</v>
      </c>
      <c r="C401" s="27">
        <v>0</v>
      </c>
      <c r="D401" s="27">
        <v>0</v>
      </c>
      <c r="E401" s="42">
        <v>0</v>
      </c>
      <c r="F401" s="49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</row>
    <row r="402" spans="1:25" s="5" customFormat="1" ht="15.75">
      <c r="A402" s="15">
        <v>1237</v>
      </c>
      <c r="B402" s="20" t="s">
        <v>29</v>
      </c>
      <c r="C402" s="28">
        <v>0</v>
      </c>
      <c r="D402" s="28">
        <v>0</v>
      </c>
      <c r="E402" s="43">
        <v>0</v>
      </c>
      <c r="F402" s="49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 spans="1:25" s="5" customFormat="1" ht="15.75">
      <c r="A403" s="15">
        <v>1238</v>
      </c>
      <c r="B403" s="20" t="s">
        <v>7</v>
      </c>
      <c r="C403" s="28">
        <f>C402</f>
        <v>0</v>
      </c>
      <c r="D403" s="28">
        <v>0</v>
      </c>
      <c r="E403" s="43">
        <v>0</v>
      </c>
      <c r="F403" s="49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</row>
    <row r="404" spans="1:25" s="5" customFormat="1" ht="15.75">
      <c r="A404" s="15">
        <v>1239</v>
      </c>
      <c r="B404" s="20" t="s">
        <v>5</v>
      </c>
      <c r="C404" s="27">
        <v>3982.3</v>
      </c>
      <c r="D404" s="27">
        <v>3982.3</v>
      </c>
      <c r="E404" s="36">
        <f t="shared" ref="E404" si="131">D404/C404*100</f>
        <v>100</v>
      </c>
      <c r="F404" s="49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</row>
    <row r="405" spans="1:25" s="5" customFormat="1" ht="15.75">
      <c r="A405" s="15">
        <v>1240</v>
      </c>
      <c r="B405" s="20" t="s">
        <v>3</v>
      </c>
      <c r="C405" s="13">
        <v>0</v>
      </c>
      <c r="D405" s="13">
        <v>0</v>
      </c>
      <c r="E405" s="41">
        <v>0</v>
      </c>
      <c r="F405" s="49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</row>
    <row r="406" spans="1:25" s="5" customFormat="1" ht="30" customHeight="1">
      <c r="A406" s="52" t="s">
        <v>31</v>
      </c>
      <c r="B406" s="53"/>
      <c r="C406" s="53"/>
      <c r="D406" s="53"/>
      <c r="E406" s="53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</row>
    <row r="407" spans="1:25" s="5" customFormat="1" ht="30" customHeight="1">
      <c r="A407" s="54"/>
      <c r="B407" s="55"/>
      <c r="C407" s="55"/>
      <c r="D407" s="55"/>
      <c r="E407" s="55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</row>
    <row r="408" spans="1:25" s="5" customFormat="1" ht="15.75">
      <c r="A408" s="51"/>
      <c r="B408" s="51"/>
      <c r="C408" s="51"/>
      <c r="D408" s="51"/>
      <c r="E408" s="51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</row>
    <row r="409" spans="1:25" s="5" customFormat="1" ht="15.75">
      <c r="A409" s="51"/>
      <c r="B409" s="51"/>
      <c r="C409" s="51"/>
      <c r="D409" s="51"/>
      <c r="E409" s="51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</row>
    <row r="410" spans="1:25" s="5" customFormat="1" ht="15.75">
      <c r="A410" s="51"/>
      <c r="B410" s="51"/>
      <c r="C410" s="51"/>
      <c r="D410" s="51"/>
      <c r="E410" s="51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</row>
    <row r="411" spans="1:25" s="5" customFormat="1" ht="15.75">
      <c r="A411" s="51"/>
      <c r="B411" s="51"/>
      <c r="C411" s="51"/>
      <c r="D411" s="51"/>
      <c r="E411" s="51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</row>
    <row r="412" spans="1:25" s="5" customFormat="1" ht="15.75">
      <c r="A412" s="51"/>
      <c r="B412" s="51"/>
      <c r="C412" s="51"/>
      <c r="D412" s="51"/>
      <c r="E412" s="51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</row>
    <row r="413" spans="1:25" s="5" customFormat="1" ht="15.75">
      <c r="A413" s="51"/>
      <c r="B413" s="51"/>
      <c r="C413" s="51"/>
      <c r="D413" s="51"/>
      <c r="E413" s="51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</row>
    <row r="414" spans="1:25" s="5" customFormat="1" ht="15.75">
      <c r="A414" s="51"/>
      <c r="B414" s="51"/>
      <c r="C414" s="51"/>
      <c r="D414" s="51"/>
      <c r="E414" s="51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</row>
    <row r="415" spans="1:25" s="5" customFormat="1" ht="15.75">
      <c r="A415" s="51"/>
      <c r="B415" s="51"/>
      <c r="C415" s="51"/>
      <c r="D415" s="51"/>
      <c r="E415" s="51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 spans="1:25" s="5" customFormat="1" ht="15.75">
      <c r="A416" s="51"/>
      <c r="B416" s="51"/>
      <c r="C416" s="51"/>
      <c r="D416" s="51"/>
      <c r="E416" s="51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</row>
    <row r="417" spans="1:25" s="5" customFormat="1" ht="15.75">
      <c r="A417" s="51"/>
      <c r="B417" s="51"/>
      <c r="C417" s="51"/>
      <c r="D417" s="51"/>
      <c r="E417" s="51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</row>
    <row r="418" spans="1:25" s="5" customFormat="1" ht="15.75">
      <c r="A418" s="51"/>
      <c r="B418" s="51"/>
      <c r="C418" s="51"/>
      <c r="D418" s="51"/>
      <c r="E418" s="51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</row>
    <row r="419" spans="1:25" s="5" customFormat="1" ht="15.75">
      <c r="A419" s="51"/>
      <c r="B419" s="51"/>
      <c r="C419" s="51"/>
      <c r="D419" s="51"/>
      <c r="E419" s="51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</row>
    <row r="420" spans="1:25" s="7" customFormat="1" ht="15.75">
      <c r="A420" s="51"/>
      <c r="B420" s="51"/>
      <c r="C420" s="51"/>
      <c r="D420" s="51"/>
      <c r="E420" s="51"/>
    </row>
    <row r="421" spans="1:25" s="7" customFormat="1" ht="15.75">
      <c r="A421" s="51"/>
      <c r="B421" s="51"/>
      <c r="C421" s="51"/>
      <c r="D421" s="51"/>
      <c r="E421" s="51"/>
    </row>
    <row r="422" spans="1:25" s="7" customFormat="1" ht="15.75">
      <c r="A422" s="51"/>
      <c r="B422" s="51"/>
      <c r="C422" s="51"/>
      <c r="D422" s="51"/>
      <c r="E422" s="51"/>
    </row>
    <row r="423" spans="1:25" s="7" customFormat="1" ht="15.75">
      <c r="A423" s="51"/>
      <c r="B423" s="51"/>
      <c r="C423" s="51"/>
      <c r="D423" s="51"/>
      <c r="E423" s="51"/>
    </row>
    <row r="424" spans="1:25" s="7" customFormat="1" ht="15.75">
      <c r="A424" s="51"/>
      <c r="B424" s="51"/>
      <c r="C424" s="51"/>
      <c r="D424" s="51"/>
      <c r="E424" s="51"/>
    </row>
    <row r="425" spans="1:25" s="7" customFormat="1">
      <c r="A425" s="2"/>
      <c r="B425" s="3"/>
      <c r="C425" s="21"/>
      <c r="D425" s="4"/>
      <c r="E425" s="4"/>
    </row>
    <row r="426" spans="1:25" s="7" customFormat="1">
      <c r="C426" s="22"/>
    </row>
    <row r="427" spans="1:25" s="7" customFormat="1">
      <c r="C427" s="22"/>
    </row>
    <row r="428" spans="1:25" s="7" customFormat="1">
      <c r="C428" s="22"/>
    </row>
    <row r="429" spans="1:25" s="7" customFormat="1">
      <c r="C429" s="22"/>
    </row>
    <row r="430" spans="1:25" s="7" customFormat="1">
      <c r="C430" s="22"/>
    </row>
    <row r="431" spans="1:25" s="7" customFormat="1">
      <c r="C431" s="22"/>
    </row>
    <row r="432" spans="1:25" s="7" customFormat="1">
      <c r="C432" s="22"/>
    </row>
    <row r="433" spans="3:3" s="7" customFormat="1">
      <c r="C433" s="22"/>
    </row>
    <row r="434" spans="3:3" s="7" customFormat="1">
      <c r="C434" s="22"/>
    </row>
    <row r="435" spans="3:3" s="7" customFormat="1">
      <c r="C435" s="22"/>
    </row>
    <row r="436" spans="3:3" s="7" customFormat="1">
      <c r="C436" s="22"/>
    </row>
    <row r="437" spans="3:3" s="7" customFormat="1">
      <c r="C437" s="22"/>
    </row>
    <row r="438" spans="3:3" s="7" customFormat="1">
      <c r="C438" s="22"/>
    </row>
    <row r="439" spans="3:3" s="7" customFormat="1">
      <c r="C439" s="22"/>
    </row>
    <row r="440" spans="3:3" s="7" customFormat="1">
      <c r="C440" s="22"/>
    </row>
    <row r="441" spans="3:3" s="7" customFormat="1">
      <c r="C441" s="22"/>
    </row>
    <row r="442" spans="3:3" s="7" customFormat="1">
      <c r="C442" s="22"/>
    </row>
    <row r="443" spans="3:3" s="7" customFormat="1">
      <c r="C443" s="22"/>
    </row>
    <row r="444" spans="3:3" s="7" customFormat="1">
      <c r="C444" s="22"/>
    </row>
    <row r="445" spans="3:3" s="7" customFormat="1">
      <c r="C445" s="22"/>
    </row>
    <row r="446" spans="3:3" s="7" customFormat="1">
      <c r="C446" s="22"/>
    </row>
    <row r="447" spans="3:3" s="7" customFormat="1">
      <c r="C447" s="22"/>
    </row>
    <row r="448" spans="3:3" s="7" customFormat="1">
      <c r="C448" s="22"/>
    </row>
    <row r="449" spans="3:3" s="7" customFormat="1">
      <c r="C449" s="22"/>
    </row>
    <row r="450" spans="3:3" s="7" customFormat="1">
      <c r="C450" s="22"/>
    </row>
    <row r="451" spans="3:3" s="7" customFormat="1">
      <c r="C451" s="22"/>
    </row>
    <row r="452" spans="3:3" s="7" customFormat="1">
      <c r="C452" s="22"/>
    </row>
    <row r="453" spans="3:3" s="7" customFormat="1">
      <c r="C453" s="22"/>
    </row>
    <row r="454" spans="3:3" s="7" customFormat="1">
      <c r="C454" s="22"/>
    </row>
    <row r="455" spans="3:3" s="7" customFormat="1">
      <c r="C455" s="22"/>
    </row>
    <row r="456" spans="3:3" s="7" customFormat="1">
      <c r="C456" s="22"/>
    </row>
    <row r="457" spans="3:3" s="7" customFormat="1">
      <c r="C457" s="22"/>
    </row>
    <row r="458" spans="3:3" s="7" customFormat="1">
      <c r="C458" s="22"/>
    </row>
    <row r="459" spans="3:3" s="7" customFormat="1">
      <c r="C459" s="22"/>
    </row>
    <row r="460" spans="3:3" s="7" customFormat="1">
      <c r="C460" s="22"/>
    </row>
    <row r="461" spans="3:3" s="7" customFormat="1">
      <c r="C461" s="22"/>
    </row>
    <row r="462" spans="3:3" s="7" customFormat="1">
      <c r="C462" s="22"/>
    </row>
    <row r="463" spans="3:3" s="7" customFormat="1">
      <c r="C463" s="22"/>
    </row>
    <row r="464" spans="3:3" s="7" customFormat="1">
      <c r="C464" s="22"/>
    </row>
    <row r="465" spans="3:3" s="7" customFormat="1">
      <c r="C465" s="22"/>
    </row>
    <row r="466" spans="3:3" s="7" customFormat="1">
      <c r="C466" s="22"/>
    </row>
    <row r="467" spans="3:3" s="7" customFormat="1">
      <c r="C467" s="22"/>
    </row>
    <row r="468" spans="3:3" s="7" customFormat="1">
      <c r="C468" s="22"/>
    </row>
    <row r="469" spans="3:3" s="7" customFormat="1">
      <c r="C469" s="22"/>
    </row>
    <row r="470" spans="3:3" s="7" customFormat="1">
      <c r="C470" s="22"/>
    </row>
    <row r="471" spans="3:3" s="7" customFormat="1">
      <c r="C471" s="22"/>
    </row>
    <row r="472" spans="3:3" s="7" customFormat="1">
      <c r="C472" s="22"/>
    </row>
    <row r="473" spans="3:3" s="7" customFormat="1">
      <c r="C473" s="22"/>
    </row>
    <row r="474" spans="3:3" s="7" customFormat="1">
      <c r="C474" s="22"/>
    </row>
    <row r="475" spans="3:3" s="7" customFormat="1">
      <c r="C475" s="22"/>
    </row>
    <row r="476" spans="3:3" s="7" customFormat="1">
      <c r="C476" s="22"/>
    </row>
    <row r="477" spans="3:3" s="7" customFormat="1">
      <c r="C477" s="22"/>
    </row>
    <row r="478" spans="3:3" s="7" customFormat="1">
      <c r="C478" s="22"/>
    </row>
    <row r="479" spans="3:3" s="7" customFormat="1">
      <c r="C479" s="22"/>
    </row>
    <row r="480" spans="3:3" s="7" customFormat="1">
      <c r="C480" s="22"/>
    </row>
    <row r="481" spans="3:3" s="7" customFormat="1">
      <c r="C481" s="22"/>
    </row>
    <row r="482" spans="3:3" s="7" customFormat="1">
      <c r="C482" s="22"/>
    </row>
    <row r="483" spans="3:3" s="7" customFormat="1">
      <c r="C483" s="22"/>
    </row>
    <row r="484" spans="3:3" s="7" customFormat="1">
      <c r="C484" s="22"/>
    </row>
    <row r="485" spans="3:3" s="7" customFormat="1">
      <c r="C485" s="22"/>
    </row>
    <row r="486" spans="3:3" s="7" customFormat="1">
      <c r="C486" s="22"/>
    </row>
    <row r="487" spans="3:3" s="7" customFormat="1">
      <c r="C487" s="22"/>
    </row>
    <row r="488" spans="3:3" s="7" customFormat="1">
      <c r="C488" s="22"/>
    </row>
    <row r="489" spans="3:3" s="7" customFormat="1">
      <c r="C489" s="22"/>
    </row>
    <row r="490" spans="3:3" s="7" customFormat="1">
      <c r="C490" s="22"/>
    </row>
    <row r="491" spans="3:3" s="7" customFormat="1">
      <c r="C491" s="22"/>
    </row>
    <row r="492" spans="3:3" s="7" customFormat="1">
      <c r="C492" s="22"/>
    </row>
    <row r="493" spans="3:3" s="7" customFormat="1">
      <c r="C493" s="22"/>
    </row>
    <row r="494" spans="3:3" s="7" customFormat="1">
      <c r="C494" s="22"/>
    </row>
    <row r="495" spans="3:3" s="7" customFormat="1">
      <c r="C495" s="22"/>
    </row>
    <row r="496" spans="3:3" s="7" customFormat="1">
      <c r="C496" s="22"/>
    </row>
    <row r="497" spans="3:3" s="7" customFormat="1">
      <c r="C497" s="22"/>
    </row>
    <row r="498" spans="3:3" s="7" customFormat="1">
      <c r="C498" s="22"/>
    </row>
    <row r="499" spans="3:3" s="7" customFormat="1">
      <c r="C499" s="22"/>
    </row>
    <row r="500" spans="3:3" s="7" customFormat="1">
      <c r="C500" s="22"/>
    </row>
    <row r="501" spans="3:3" s="7" customFormat="1">
      <c r="C501" s="22"/>
    </row>
    <row r="502" spans="3:3" s="7" customFormat="1">
      <c r="C502" s="22"/>
    </row>
    <row r="503" spans="3:3" s="7" customFormat="1">
      <c r="C503" s="22"/>
    </row>
    <row r="504" spans="3:3" s="7" customFormat="1">
      <c r="C504" s="22"/>
    </row>
    <row r="505" spans="3:3" s="7" customFormat="1">
      <c r="C505" s="22"/>
    </row>
    <row r="506" spans="3:3" s="7" customFormat="1">
      <c r="C506" s="22"/>
    </row>
    <row r="507" spans="3:3" s="7" customFormat="1">
      <c r="C507" s="22"/>
    </row>
    <row r="508" spans="3:3" s="7" customFormat="1">
      <c r="C508" s="22"/>
    </row>
    <row r="509" spans="3:3" s="7" customFormat="1">
      <c r="C509" s="22"/>
    </row>
    <row r="510" spans="3:3" s="7" customFormat="1">
      <c r="C510" s="22"/>
    </row>
    <row r="511" spans="3:3" s="7" customFormat="1">
      <c r="C511" s="22"/>
    </row>
    <row r="512" spans="3:3" s="7" customFormat="1">
      <c r="C512" s="22"/>
    </row>
    <row r="513" spans="3:3" s="7" customFormat="1">
      <c r="C513" s="22"/>
    </row>
    <row r="514" spans="3:3" s="7" customFormat="1">
      <c r="C514" s="22"/>
    </row>
    <row r="515" spans="3:3" s="7" customFormat="1">
      <c r="C515" s="22"/>
    </row>
    <row r="516" spans="3:3" s="7" customFormat="1">
      <c r="C516" s="22"/>
    </row>
    <row r="517" spans="3:3" s="7" customFormat="1">
      <c r="C517" s="22"/>
    </row>
    <row r="518" spans="3:3" s="7" customFormat="1">
      <c r="C518" s="22"/>
    </row>
    <row r="519" spans="3:3" s="7" customFormat="1">
      <c r="C519" s="22"/>
    </row>
    <row r="520" spans="3:3" s="7" customFormat="1">
      <c r="C520" s="22"/>
    </row>
    <row r="521" spans="3:3" s="7" customFormat="1">
      <c r="C521" s="22"/>
    </row>
    <row r="522" spans="3:3" s="7" customFormat="1">
      <c r="C522" s="22"/>
    </row>
    <row r="523" spans="3:3" s="7" customFormat="1">
      <c r="C523" s="22"/>
    </row>
    <row r="524" spans="3:3" s="7" customFormat="1">
      <c r="C524" s="22"/>
    </row>
    <row r="525" spans="3:3" s="7" customFormat="1">
      <c r="C525" s="22"/>
    </row>
    <row r="526" spans="3:3" s="7" customFormat="1">
      <c r="C526" s="22"/>
    </row>
    <row r="527" spans="3:3" s="7" customFormat="1">
      <c r="C527" s="22"/>
    </row>
    <row r="528" spans="3:3" s="7" customFormat="1">
      <c r="C528" s="22"/>
    </row>
    <row r="529" spans="1:5" s="7" customFormat="1">
      <c r="C529" s="22"/>
    </row>
    <row r="530" spans="1:5" s="7" customFormat="1">
      <c r="C530" s="22"/>
    </row>
    <row r="531" spans="1:5" s="7" customFormat="1">
      <c r="C531" s="22"/>
    </row>
    <row r="532" spans="1:5" s="7" customFormat="1">
      <c r="C532" s="22"/>
    </row>
    <row r="533" spans="1:5">
      <c r="A533" s="7"/>
      <c r="B533" s="7"/>
      <c r="C533" s="22"/>
      <c r="D533" s="7"/>
      <c r="E533" s="7"/>
    </row>
    <row r="534" spans="1:5">
      <c r="A534" s="7"/>
      <c r="B534" s="7"/>
      <c r="C534" s="22"/>
      <c r="D534" s="7"/>
      <c r="E534" s="7"/>
    </row>
    <row r="535" spans="1:5">
      <c r="A535" s="7"/>
      <c r="B535" s="7"/>
      <c r="C535" s="22"/>
      <c r="D535" s="7"/>
      <c r="E535" s="7"/>
    </row>
    <row r="536" spans="1:5">
      <c r="A536" s="7"/>
      <c r="B536" s="7"/>
      <c r="C536" s="22"/>
      <c r="D536" s="7"/>
      <c r="E536" s="7"/>
    </row>
    <row r="537" spans="1:5">
      <c r="A537" s="7"/>
      <c r="B537" s="7"/>
      <c r="C537" s="22"/>
      <c r="D537" s="7"/>
      <c r="E537" s="7"/>
    </row>
    <row r="538" spans="1:5">
      <c r="A538" s="7"/>
      <c r="B538" s="7"/>
      <c r="C538" s="22"/>
      <c r="D538" s="7"/>
      <c r="E538" s="7"/>
    </row>
  </sheetData>
  <mergeCells count="33">
    <mergeCell ref="B369:F369"/>
    <mergeCell ref="A2:E2"/>
    <mergeCell ref="A4:A5"/>
    <mergeCell ref="B4:B5"/>
    <mergeCell ref="A409:E409"/>
    <mergeCell ref="C4:E4"/>
    <mergeCell ref="B135:F135"/>
    <mergeCell ref="B44:F44"/>
    <mergeCell ref="B13:F13"/>
    <mergeCell ref="F4:F5"/>
    <mergeCell ref="B184:F184"/>
    <mergeCell ref="B197:F197"/>
    <mergeCell ref="B216:F216"/>
    <mergeCell ref="B283:F283"/>
    <mergeCell ref="B356:F356"/>
    <mergeCell ref="A412:E412"/>
    <mergeCell ref="A411:E411"/>
    <mergeCell ref="A410:E410"/>
    <mergeCell ref="A406:E406"/>
    <mergeCell ref="A407:E407"/>
    <mergeCell ref="A408:E408"/>
    <mergeCell ref="A424:E424"/>
    <mergeCell ref="A413:E413"/>
    <mergeCell ref="A419:E419"/>
    <mergeCell ref="A414:E414"/>
    <mergeCell ref="A418:E418"/>
    <mergeCell ref="A421:E421"/>
    <mergeCell ref="A423:E423"/>
    <mergeCell ref="A416:E416"/>
    <mergeCell ref="A420:E420"/>
    <mergeCell ref="A415:E415"/>
    <mergeCell ref="A422:E422"/>
    <mergeCell ref="A417:E417"/>
  </mergeCells>
  <printOptions horizontalCentered="1"/>
  <pageMargins left="0.78740157480314965" right="0.78740157480314965" top="0.98425196850393704" bottom="0.39370078740157483" header="0" footer="0"/>
  <pageSetup paperSize="9" scale="63" firstPageNumber="13" fitToHeight="5" orientation="landscape" useFirstPageNumber="1" r:id="rId1"/>
  <headerFooter>
    <oddHeader>&amp;C&amp;P</oddHeader>
  </headerFooter>
  <rowBreaks count="1" manualBreakCount="1">
    <brk id="38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ПМ</vt:lpstr>
      <vt:lpstr>ПМ!Заголовки_для_печати</vt:lpstr>
      <vt:lpstr>ПМ!Область_печати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План по Краснотурьинску</dc:title>
  <dc:subject>ДЦП</dc:subject>
  <dc:creator/>
  <cp:lastModifiedBy/>
  <cp:lastPrinted>2013-11-22T10:24:28Z</cp:lastPrinted>
  <dcterms:created xsi:type="dcterms:W3CDTF">2006-09-28T05:33:49Z</dcterms:created>
  <dcterms:modified xsi:type="dcterms:W3CDTF">2021-04-06T04:33:44Z</dcterms:modified>
</cp:coreProperties>
</file>