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ПМ" sheetId="12" r:id="rId1"/>
  </sheets>
  <definedNames>
    <definedName name="_xlnm.Print_Titles" localSheetId="0">ПМ!$6:$6</definedName>
    <definedName name="_xlnm.Print_Area" localSheetId="0">ПМ!$A$1:$F$429</definedName>
  </definedNames>
  <calcPr calcId="152511"/>
</workbook>
</file>

<file path=xl/calcChain.xml><?xml version="1.0" encoding="utf-8"?>
<calcChain xmlns="http://schemas.openxmlformats.org/spreadsheetml/2006/main">
  <c r="D139" i="12" l="1"/>
  <c r="D138" i="12"/>
  <c r="E428" i="12" l="1"/>
  <c r="E372" i="12" l="1"/>
  <c r="E360" i="12"/>
  <c r="E342" i="12"/>
  <c r="E324" i="12"/>
  <c r="E318" i="12"/>
  <c r="E312" i="12" l="1"/>
  <c r="E306" i="12"/>
  <c r="E300" i="12"/>
  <c r="E294" i="12"/>
  <c r="E267" i="12"/>
  <c r="E268" i="12"/>
  <c r="E266" i="12"/>
  <c r="E262" i="12"/>
  <c r="E257" i="12"/>
  <c r="E238" i="12"/>
  <c r="E233" i="12"/>
  <c r="E227" i="12"/>
  <c r="E196" i="12"/>
  <c r="E190" i="12"/>
  <c r="E171" i="12"/>
  <c r="E165" i="12"/>
  <c r="E152" i="12"/>
  <c r="E146" i="12"/>
  <c r="E134" i="12"/>
  <c r="E128" i="12"/>
  <c r="D124" i="12"/>
  <c r="E122" i="12"/>
  <c r="E108" i="12"/>
  <c r="E109" i="12"/>
  <c r="E107" i="12"/>
  <c r="E103" i="12"/>
  <c r="E91" i="12"/>
  <c r="E85" i="12"/>
  <c r="E73" i="12"/>
  <c r="E67" i="12"/>
  <c r="E45" i="12"/>
  <c r="E46" i="12"/>
  <c r="E47" i="12"/>
  <c r="E48" i="12"/>
  <c r="E49" i="12"/>
  <c r="E36" i="12" l="1"/>
  <c r="E417" i="12" l="1"/>
  <c r="E405" i="12"/>
  <c r="E392" i="12"/>
  <c r="E378" i="12"/>
  <c r="E376" i="12"/>
  <c r="E366" i="12"/>
  <c r="E364" i="12"/>
  <c r="E352" i="12"/>
  <c r="E348" i="12"/>
  <c r="E346" i="12"/>
  <c r="E335" i="12"/>
  <c r="E336" i="12"/>
  <c r="E334" i="12"/>
  <c r="E243" i="12"/>
  <c r="E244" i="12"/>
  <c r="E242" i="12"/>
  <c r="E139" i="12"/>
  <c r="E140" i="12"/>
  <c r="E138" i="12"/>
  <c r="E76" i="12"/>
  <c r="E77" i="12"/>
  <c r="D75" i="12"/>
  <c r="E29" i="12" l="1"/>
  <c r="E30" i="12"/>
  <c r="E28" i="12"/>
  <c r="D424" i="12" l="1"/>
  <c r="D418" i="12"/>
  <c r="D412" i="12"/>
  <c r="D406" i="12"/>
  <c r="D400" i="12"/>
  <c r="D387" i="12"/>
  <c r="D374" i="12"/>
  <c r="D368" i="12"/>
  <c r="D362" i="12"/>
  <c r="D356" i="12"/>
  <c r="D350" i="12"/>
  <c r="D344" i="12"/>
  <c r="D338" i="12"/>
  <c r="D332" i="12"/>
  <c r="D326" i="12"/>
  <c r="D320" i="12"/>
  <c r="D314" i="12"/>
  <c r="D308" i="12"/>
  <c r="D302" i="12"/>
  <c r="D296" i="12"/>
  <c r="D290" i="12"/>
  <c r="D277" i="12"/>
  <c r="D264" i="12"/>
  <c r="D258" i="12"/>
  <c r="D252" i="12"/>
  <c r="D246" i="12"/>
  <c r="D240" i="12"/>
  <c r="D234" i="12"/>
  <c r="D228" i="12"/>
  <c r="D222" i="12"/>
  <c r="D216" i="12"/>
  <c r="D210" i="12"/>
  <c r="D204" i="12"/>
  <c r="D198" i="12"/>
  <c r="D192" i="12"/>
  <c r="D186" i="12"/>
  <c r="D180" i="12"/>
  <c r="D167" i="12"/>
  <c r="D161" i="12"/>
  <c r="D148" i="12"/>
  <c r="D142" i="12"/>
  <c r="D136" i="12"/>
  <c r="D130" i="12"/>
  <c r="D118" i="12"/>
  <c r="D105" i="12"/>
  <c r="D99" i="12"/>
  <c r="D93" i="12"/>
  <c r="D87" i="12"/>
  <c r="D81" i="12"/>
  <c r="D69" i="12"/>
  <c r="D63" i="12"/>
  <c r="D57" i="12"/>
  <c r="D44" i="12"/>
  <c r="D38" i="12"/>
  <c r="D32" i="12"/>
  <c r="D26" i="12"/>
  <c r="D20" i="12"/>
  <c r="C116" i="12" l="1"/>
  <c r="C115" i="12"/>
  <c r="C114" i="12"/>
  <c r="C117" i="12" l="1"/>
  <c r="C113" i="12"/>
  <c r="D396" i="12"/>
  <c r="D397" i="12"/>
  <c r="D398" i="12"/>
  <c r="D399" i="12"/>
  <c r="E399" i="12" s="1"/>
  <c r="D395" i="12"/>
  <c r="C396" i="12"/>
  <c r="C397" i="12"/>
  <c r="C398" i="12"/>
  <c r="C399" i="12"/>
  <c r="C395" i="12"/>
  <c r="D286" i="12"/>
  <c r="D287" i="12"/>
  <c r="E287" i="12" s="1"/>
  <c r="D288" i="12"/>
  <c r="D289" i="12"/>
  <c r="D285" i="12"/>
  <c r="C286" i="12"/>
  <c r="C287" i="12"/>
  <c r="C288" i="12"/>
  <c r="C289" i="12"/>
  <c r="C285" i="12"/>
  <c r="D273" i="12"/>
  <c r="D274" i="12"/>
  <c r="D275" i="12"/>
  <c r="D276" i="12"/>
  <c r="D272" i="12"/>
  <c r="C273" i="12"/>
  <c r="C274" i="12"/>
  <c r="C275" i="12"/>
  <c r="C276" i="12"/>
  <c r="C272" i="12"/>
  <c r="D176" i="12"/>
  <c r="D177" i="12"/>
  <c r="D178" i="12"/>
  <c r="D179" i="12"/>
  <c r="D175" i="12"/>
  <c r="C176" i="12"/>
  <c r="C178" i="12"/>
  <c r="C179" i="12"/>
  <c r="C175" i="12"/>
  <c r="D157" i="12"/>
  <c r="D158" i="12"/>
  <c r="D159" i="12"/>
  <c r="E159" i="12" s="1"/>
  <c r="D160" i="12"/>
  <c r="D156" i="12"/>
  <c r="C157" i="12"/>
  <c r="C158" i="12"/>
  <c r="C159" i="12"/>
  <c r="C160" i="12"/>
  <c r="C156" i="12"/>
  <c r="D114" i="12"/>
  <c r="E114" i="12" s="1"/>
  <c r="D115" i="12"/>
  <c r="E115" i="12" s="1"/>
  <c r="D116" i="12"/>
  <c r="E116" i="12" s="1"/>
  <c r="D117" i="12"/>
  <c r="D113" i="12"/>
  <c r="D53" i="12"/>
  <c r="D54" i="12"/>
  <c r="E54" i="12" s="1"/>
  <c r="D55" i="12"/>
  <c r="D56" i="12"/>
  <c r="D52" i="12"/>
  <c r="C53" i="12"/>
  <c r="C54" i="12"/>
  <c r="C55" i="12"/>
  <c r="C52" i="12"/>
  <c r="D16" i="12"/>
  <c r="E16" i="12" s="1"/>
  <c r="D17" i="12"/>
  <c r="D18" i="12"/>
  <c r="E18" i="12" s="1"/>
  <c r="D19" i="12"/>
  <c r="D15" i="12"/>
  <c r="C16" i="12"/>
  <c r="C17" i="12"/>
  <c r="C18" i="12"/>
  <c r="C15" i="12"/>
  <c r="D383" i="12"/>
  <c r="D384" i="12"/>
  <c r="D385" i="12"/>
  <c r="D386" i="12"/>
  <c r="D382" i="12"/>
  <c r="E17" i="12" l="1"/>
  <c r="E55" i="12"/>
  <c r="E178" i="12"/>
  <c r="E288" i="12"/>
  <c r="E52" i="12"/>
  <c r="E53" i="12"/>
  <c r="E176" i="12"/>
  <c r="E286" i="12"/>
  <c r="D11" i="12"/>
  <c r="D10" i="12"/>
  <c r="D112" i="12"/>
  <c r="D394" i="12"/>
  <c r="D9" i="12"/>
  <c r="D8" i="12"/>
  <c r="D12" i="12"/>
  <c r="D14" i="12"/>
  <c r="D155" i="12"/>
  <c r="D271" i="12"/>
  <c r="D284" i="12"/>
  <c r="D174" i="12"/>
  <c r="D51" i="12"/>
  <c r="D381" i="12"/>
  <c r="D7" i="12" l="1"/>
  <c r="C264" i="12"/>
  <c r="E264" i="12" s="1"/>
  <c r="C105" i="12"/>
  <c r="E105" i="12" s="1"/>
  <c r="C148" i="12"/>
  <c r="E148" i="12" s="1"/>
  <c r="C44" i="12" l="1"/>
  <c r="E44" i="12" s="1"/>
  <c r="C418" i="12" l="1"/>
  <c r="C308" i="12" l="1"/>
  <c r="E308" i="12" s="1"/>
  <c r="C374" i="12" l="1"/>
  <c r="E374" i="12" s="1"/>
  <c r="C246" i="12"/>
  <c r="C167" i="12" l="1"/>
  <c r="E167" i="12" s="1"/>
  <c r="C87" i="12" l="1"/>
  <c r="E87" i="12" s="1"/>
  <c r="C277" i="12" l="1"/>
  <c r="C362" i="12" l="1"/>
  <c r="E362" i="12" s="1"/>
  <c r="C356" i="12"/>
  <c r="E356" i="12" s="1"/>
  <c r="C350" i="12"/>
  <c r="E350" i="12" s="1"/>
  <c r="C258" i="12"/>
  <c r="E258" i="12" s="1"/>
  <c r="C252" i="12"/>
  <c r="E252" i="12" s="1"/>
  <c r="C368" i="12" l="1"/>
  <c r="E368" i="12" s="1"/>
  <c r="C271" i="12"/>
  <c r="C228" i="12" l="1"/>
  <c r="E228" i="12" s="1"/>
  <c r="C240" i="12"/>
  <c r="E240" i="12" s="1"/>
  <c r="C237" i="12"/>
  <c r="C234" i="12" s="1"/>
  <c r="E234" i="12" s="1"/>
  <c r="C183" i="12"/>
  <c r="C195" i="12"/>
  <c r="C192" i="12" s="1"/>
  <c r="E192" i="12" s="1"/>
  <c r="C424" i="12"/>
  <c r="E424" i="12" s="1"/>
  <c r="C383" i="12"/>
  <c r="C9" i="12" s="1"/>
  <c r="E9" i="12" s="1"/>
  <c r="C384" i="12"/>
  <c r="C385" i="12"/>
  <c r="C11" i="12" s="1"/>
  <c r="E11" i="12" s="1"/>
  <c r="C386" i="12"/>
  <c r="E386" i="12" s="1"/>
  <c r="C382" i="12"/>
  <c r="C8" i="12" s="1"/>
  <c r="C344" i="12"/>
  <c r="E344" i="12" s="1"/>
  <c r="C338" i="12"/>
  <c r="E338" i="12" s="1"/>
  <c r="C314" i="12"/>
  <c r="E314" i="12" s="1"/>
  <c r="C222" i="12"/>
  <c r="E222" i="12" s="1"/>
  <c r="C216" i="12"/>
  <c r="C186" i="12"/>
  <c r="E186" i="12" s="1"/>
  <c r="C198" i="12"/>
  <c r="C204" i="12"/>
  <c r="C210" i="12"/>
  <c r="C118" i="12"/>
  <c r="E118" i="12" s="1"/>
  <c r="C38" i="12"/>
  <c r="C412" i="12"/>
  <c r="E412" i="12" s="1"/>
  <c r="C406" i="12"/>
  <c r="C400" i="12"/>
  <c r="E400" i="12" s="1"/>
  <c r="C387" i="12"/>
  <c r="E387" i="12" s="1"/>
  <c r="C332" i="12"/>
  <c r="E332" i="12" s="1"/>
  <c r="C320" i="12"/>
  <c r="E320" i="12" s="1"/>
  <c r="C302" i="12"/>
  <c r="E302" i="12" s="1"/>
  <c r="C296" i="12"/>
  <c r="E296" i="12" s="1"/>
  <c r="C290" i="12"/>
  <c r="E290" i="12" s="1"/>
  <c r="C142" i="12"/>
  <c r="E142" i="12" s="1"/>
  <c r="C136" i="12"/>
  <c r="E136" i="12" s="1"/>
  <c r="C130" i="12"/>
  <c r="E130" i="12" s="1"/>
  <c r="C124" i="12"/>
  <c r="E124" i="12" s="1"/>
  <c r="C99" i="12"/>
  <c r="E99" i="12" s="1"/>
  <c r="C81" i="12"/>
  <c r="E81" i="12" s="1"/>
  <c r="C75" i="12"/>
  <c r="E75" i="12" s="1"/>
  <c r="C69" i="12"/>
  <c r="E69" i="12" s="1"/>
  <c r="C57" i="12"/>
  <c r="C32" i="12"/>
  <c r="E32" i="12" s="1"/>
  <c r="C26" i="12"/>
  <c r="E26" i="12" s="1"/>
  <c r="C326" i="12"/>
  <c r="C25" i="12"/>
  <c r="C93" i="12"/>
  <c r="C68" i="12"/>
  <c r="C56" i="12" s="1"/>
  <c r="E56" i="12" s="1"/>
  <c r="C19" i="12" l="1"/>
  <c r="E25" i="12"/>
  <c r="C12" i="12"/>
  <c r="E12" i="12" s="1"/>
  <c r="C177" i="12"/>
  <c r="C284" i="12"/>
  <c r="E284" i="12" s="1"/>
  <c r="C180" i="12"/>
  <c r="C63" i="12"/>
  <c r="E63" i="12" s="1"/>
  <c r="C20" i="12"/>
  <c r="E20" i="12" s="1"/>
  <c r="C161" i="12"/>
  <c r="E161" i="12" s="1"/>
  <c r="C381" i="12"/>
  <c r="E381" i="12" s="1"/>
  <c r="C155" i="12"/>
  <c r="E155" i="12" s="1"/>
  <c r="C112" i="12"/>
  <c r="E112" i="12" s="1"/>
  <c r="C394" i="12"/>
  <c r="E394" i="12" s="1"/>
  <c r="C10" i="12" l="1"/>
  <c r="E10" i="12" s="1"/>
  <c r="E177" i="12"/>
  <c r="C174" i="12"/>
  <c r="E174" i="12" s="1"/>
  <c r="C14" i="12"/>
  <c r="E14" i="12" s="1"/>
  <c r="C51" i="12"/>
  <c r="E51" i="12" s="1"/>
  <c r="C7" i="12" l="1"/>
  <c r="E7" i="12" s="1"/>
</calcChain>
</file>

<file path=xl/sharedStrings.xml><?xml version="1.0" encoding="utf-8"?>
<sst xmlns="http://schemas.openxmlformats.org/spreadsheetml/2006/main" count="488" uniqueCount="160">
  <si>
    <t xml:space="preserve">федеральный бюджет       </t>
  </si>
  <si>
    <t xml:space="preserve">областной бюджет         </t>
  </si>
  <si>
    <t xml:space="preserve">местный бюджет           </t>
  </si>
  <si>
    <t xml:space="preserve">внебюджетные источники   </t>
  </si>
  <si>
    <t xml:space="preserve">в том числе субсидии местным бюджетам     </t>
  </si>
  <si>
    <t xml:space="preserve">местный бюджет         </t>
  </si>
  <si>
    <t>местный бюджет</t>
  </si>
  <si>
    <t>в том числе субсидии местным бюджетам</t>
  </si>
  <si>
    <t xml:space="preserve">федеральный бюджет         </t>
  </si>
  <si>
    <t>федеральный бюджет</t>
  </si>
  <si>
    <t xml:space="preserve">Всего по комплексной программе 
в том числе:          </t>
  </si>
  <si>
    <t>Направление 2 «Развитие образования»</t>
  </si>
  <si>
    <t>Направление 1 «Развитие строительного комплекса»</t>
  </si>
  <si>
    <t>Всего по направлению 2 «Развитие образования»
в том числе:</t>
  </si>
  <si>
    <t>Направление 3 «Развитие физической культуры и спорта»</t>
  </si>
  <si>
    <t>Направление 5 «Развитие культуры»</t>
  </si>
  <si>
    <t>Направление 7 «Развитие транспортной инфраструктуры»</t>
  </si>
  <si>
    <t>Направление 8 «Развитие агропромышленного комплекса и потребительского рынка»</t>
  </si>
  <si>
    <t>Направление 9 «Развитие промышленности и предпринимательства»</t>
  </si>
  <si>
    <t>областной бюджет</t>
  </si>
  <si>
    <t>внебюджетные источники</t>
  </si>
  <si>
    <t>Номер строки</t>
  </si>
  <si>
    <t xml:space="preserve">областной бюджет        </t>
  </si>
  <si>
    <t xml:space="preserve">областной бюджет      </t>
  </si>
  <si>
    <t xml:space="preserve">областной бюджет     </t>
  </si>
  <si>
    <t xml:space="preserve">областной бюджет       </t>
  </si>
  <si>
    <t>Мероприятие 1. 
«Строительство новых микрорайонов в г. Верхняя Пышма», всего                                                                                                                                                                                            из них:</t>
  </si>
  <si>
    <t>Мероприятие 2. 
«Приобретение квартир для переселения граждан из жилых помещений, признанных непригодными для проживания», всего
из них:</t>
  </si>
  <si>
    <t xml:space="preserve">Всего по направлению 1 
«Развитие строительного комплекса»
в том числе: </t>
  </si>
  <si>
    <t xml:space="preserve">Всего по направлению 3 
«Развитие физической культуры и спорта» 
в том числе: </t>
  </si>
  <si>
    <t xml:space="preserve">Всего по направлению 5 
«Развитие культуры» 
в том числе: </t>
  </si>
  <si>
    <t xml:space="preserve">Всего по направлению 6 
«Развитие жилищно-коммунального хозяйства»
в том числе: </t>
  </si>
  <si>
    <t xml:space="preserve">Всего по направлению 7 
«Развитие транспортной инфраструктуры»
в том числе: </t>
  </si>
  <si>
    <t>Направление 6-1 «Обеспечение охраны окружающей среды»</t>
  </si>
  <si>
    <t>Направление 6 «Развитие жилищно-коммунального хозяйства»</t>
  </si>
  <si>
    <t>Всего по направлению 6-1
«Обеспечение охраны окружающей среды»
в том числе:</t>
  </si>
  <si>
    <r>
      <t>областной бюджет</t>
    </r>
    <r>
      <rPr>
        <vertAlign val="superscript"/>
        <sz val="12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 xml:space="preserve">      </t>
    </r>
  </si>
  <si>
    <t xml:space="preserve">Всего по направлению 8 
«Развитие агропромышленного комплекса и потребительского рынка»
в том числе: </t>
  </si>
  <si>
    <t xml:space="preserve">Всего по направлению 9 
«Развитие промышленности и предпринимательства»
в том числе: </t>
  </si>
  <si>
    <t xml:space="preserve">областной бюджет </t>
  </si>
  <si>
    <t xml:space="preserve">Мероприятие 28. 
«Реконструкция муниципального автономного общеобразовательного учреждения «Средняя образовательная школа № 25» по адресу: г. Верхняя Пышма, ул. Петрова, д. 43а», всего                                                                                                                                                              из них:   </t>
  </si>
  <si>
    <t xml:space="preserve">Мероприятие 144. 
«Проектирование реконструкции и модернизации станции Водоподготовки, расположенной по адресу: 
в г. Верхняя Пышма, ул. Балтымская, 2а», всего                                                                                                                                из них:  </t>
  </si>
  <si>
    <t xml:space="preserve">Мероприятие 146. 
«Проектирование замены насосных агрегатов на Grundfos с установкой преобразователей на скважинах городского округа Верхняя Пышма (29 скважин), всего
из них:             </t>
  </si>
  <si>
    <t xml:space="preserve">Мероприятие 147. 
«Замена насосных агрегатов на Grundfos с установкой преобразователей на скважинах городского округа Верхняя Пышма (29 скважин)», всего
из них:             </t>
  </si>
  <si>
    <t>Мероприятие 149. 
«Комплексное благоустройство дворовых территорий», всего
из них:</t>
  </si>
  <si>
    <t>Мероприятие 150. 
«Комплексное благоустройство общественных территорий», всего
из них:</t>
  </si>
  <si>
    <r>
      <t>областной бюджет</t>
    </r>
    <r>
      <rPr>
        <sz val="12"/>
        <rFont val="Liberation Serif"/>
        <family val="1"/>
        <charset val="204"/>
      </rPr>
      <t xml:space="preserve">     </t>
    </r>
  </si>
  <si>
    <r>
      <t>областной бюджет</t>
    </r>
    <r>
      <rPr>
        <sz val="12"/>
        <rFont val="Liberation Serif"/>
        <family val="1"/>
        <charset val="204"/>
      </rPr>
      <t xml:space="preserve">        </t>
    </r>
  </si>
  <si>
    <r>
      <t>областной бюджет</t>
    </r>
    <r>
      <rPr>
        <sz val="12"/>
        <rFont val="Liberation Serif"/>
        <family val="1"/>
        <charset val="204"/>
      </rPr>
      <t xml:space="preserve">         </t>
    </r>
  </si>
  <si>
    <t>областной бюдже</t>
  </si>
  <si>
    <r>
      <t>областной бюджет</t>
    </r>
    <r>
      <rPr>
        <vertAlign val="superscript"/>
        <sz val="12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 xml:space="preserve">       </t>
    </r>
  </si>
  <si>
    <r>
      <t>областной бюджет</t>
    </r>
    <r>
      <rPr>
        <vertAlign val="superscript"/>
        <sz val="12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 xml:space="preserve">        </t>
    </r>
  </si>
  <si>
    <t xml:space="preserve">Мероприятие 27. 
«Капитальный ремонт объектов муниципального автономного учреждения «Загородный оздоровительный лагерь «Медная горка»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</si>
  <si>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областной бюджет    </t>
  </si>
  <si>
    <t xml:space="preserve">Наименование мероприятия/ источник расходов                                                                                                                                                                                                                                                            на финансирование </t>
  </si>
  <si>
    <t>План</t>
  </si>
  <si>
    <t>Факт</t>
  </si>
  <si>
    <t>Процент
исполнения</t>
  </si>
  <si>
    <t xml:space="preserve">ОТЧЕТ
о выполнение мероприятий комплексной программы за 2022 год
</t>
  </si>
  <si>
    <r>
      <t>федеральный бюджет</t>
    </r>
    <r>
      <rPr>
        <vertAlign val="superscript"/>
        <sz val="12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 xml:space="preserve">      </t>
    </r>
  </si>
  <si>
    <r>
      <t>областной бюджет</t>
    </r>
    <r>
      <rPr>
        <vertAlign val="superscript"/>
        <sz val="12"/>
        <rFont val="Liberation Serif"/>
        <family val="1"/>
        <charset val="204"/>
      </rPr>
      <t xml:space="preserve">  </t>
    </r>
  </si>
  <si>
    <r>
      <t>областной бюджет</t>
    </r>
    <r>
      <rPr>
        <vertAlign val="superscript"/>
        <sz val="12"/>
        <rFont val="Liberation Serif"/>
        <family val="1"/>
        <charset val="204"/>
      </rPr>
      <t xml:space="preserve"> </t>
    </r>
    <r>
      <rPr>
        <sz val="12"/>
        <rFont val="Liberation Serif"/>
        <family val="1"/>
        <charset val="204"/>
      </rPr>
      <t xml:space="preserve">   </t>
    </r>
  </si>
  <si>
    <r>
      <t>областной бюджет</t>
    </r>
    <r>
      <rPr>
        <sz val="12"/>
        <rFont val="Liberation Serif"/>
        <family val="1"/>
        <charset val="204"/>
      </rPr>
      <t xml:space="preserve">  </t>
    </r>
  </si>
  <si>
    <t xml:space="preserve">Мероприятие 3. 
«Строительство (приобретение) служебных жилых помещений для педагогических и иных работников на территории г. Верхняя Пышма», всего                                                                                                                         из них: </t>
  </si>
  <si>
    <t xml:space="preserve">Мероприятие 7.
«Разработка проектно-сметной документации на строительство пристроя одноэтажного здания Балтымской сельской администрации», всего 
из них:  </t>
  </si>
  <si>
    <t xml:space="preserve">Мероприятие 8. 
«Предоставление социальных выплат на улучшение жилищных условий граждан, проживающих на сельских территориях», всего 
из них:   </t>
  </si>
  <si>
    <t xml:space="preserve">Мероприятие 12. 
«Строительство объекта «Детский сад на 270 мест в микрорайоне Балтым-Парк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</si>
  <si>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15. 
«Разработка проектно-сметной документации на строительство здания  общеобразовательной организации на 1100 мест в микрорайоне Северный г. Верхняя Пышма», всего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</si>
  <si>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16. 
«Реконструкция здания муниципального автономного общеобразовательного учреждения «Средняя общеобразовательная школа № 2» по адресу: г. Верхняя Пышма, ул. Кривоусова, д. 48, в том числе разработка проектно-сметной документации», всего
из них:   </t>
  </si>
  <si>
    <t xml:space="preserve">Мероприятие 17. 
«Реконструкция и эксплуатация здания муниципального автономного общеобразовательного учреждения «Средняя общеобразовательная школа № 4» по адресу: 
г. Верхняя Пышма, ул. Калинина, д. 37б»,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</si>
  <si>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18. 
«Реконструкция здания муниципального автономного общеобразовательного учреждения «Средняя общеобразовательная школа № 24» по адресу: 
пос. Кедровое, ул. Школьников, д. 4», всего                                                                                                                                                                                                                 из них:   </t>
  </si>
  <si>
    <t xml:space="preserve">Новое мероприятие 25.                                                                    «Строительство культурно-досугового комплекса  муниципального автономного учреждения «Загородный оздоровительный лагерь «Медная горка» г. Верхняя Пышма», всего 
из них: </t>
  </si>
  <si>
    <t>Мероприятие 39.                                              
«Развитие сети муниципальных учреждений по работе с молодежью», всего
из них:</t>
  </si>
  <si>
    <t xml:space="preserve">Мероприятие 41. 
Строительство физкультурно-оздоровительного комплекса в пос. Красный городского округа Верхняя Пышма», всего
из них:                                              </t>
  </si>
  <si>
    <t xml:space="preserve">Мероприятие 43. 
«Строительство универсального физкультурно-оздоровительного комплекса по адресу: г. Верхняя Пышма, ул. Кривоусова, д. 53»,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</si>
  <si>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44. 
«Проектирование спортивного комплекса с лыжероллерной трассой, город Верхняя Пышма», всего 
из них:   </t>
  </si>
  <si>
    <t xml:space="preserve">Мероприятие 49. 
«Строительство Дворца самбо 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из них: </t>
  </si>
  <si>
    <t xml:space="preserve">Мероприятие 54. 
«Создание спортивных площадок (оснащение спортивным оборудованием) для занятий уличной гимнастикой»,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   </t>
  </si>
  <si>
    <t>Мероприятие 56.                                                                          «Проектирование и строительство оздоровительного центра по ул. Классона в п. Кедровое Свердловской области», всего
из них:</t>
  </si>
  <si>
    <t xml:space="preserve">Мероприятие 64. 
«Проектирование и строительство клуба в с. Мостовское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из них:   </t>
  </si>
  <si>
    <t>Мероприятие 67.       
«Строительство здания клуба - библиотеки  в пос. Кедровое,  ул. Классона, 1 городского округа Верхняя Пышма», всего                                                                         из них:</t>
  </si>
  <si>
    <t xml:space="preserve">Мероприятие 79.
«Реконструкция газовой котельной по ул. Заводская, 1 
в пос. Исеть городского округа Верхняя Пышма», всего                                                                                                                                                                              из них:   </t>
  </si>
  <si>
    <t xml:space="preserve">Мероприятие 126. 
«Развитие подводящих сетей для газоснабжения населенных пунктов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</si>
  <si>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128. 
«Строительство распределительных газопроводов 
в с. Мостовское городского округа Верхняя Пышма», всего                                                                                                                             из них:    </t>
  </si>
  <si>
    <t xml:space="preserve">Мероприятие 129. 
«Строительство газопровода высокого, среднего и низкого давления в сельских населенных пунктах городского округа Верхняя Пышма», всего                                                                                                                             из них:   </t>
  </si>
  <si>
    <t xml:space="preserve">Мероприятие 135. 
«Проектирование реконструкции насосной станции 
IV подъем по адресу: г. Верхняя Пышма, ул. Петрова, 35», всего                                                                                                                                из них:  </t>
  </si>
  <si>
    <t xml:space="preserve">Мероприятие 142. 
«Строительство канализационного коллектора 
в пос. Санаторный городского округа Верхняя Пышма. Электроснабжение главных канализационных насосных станции № 1, 2 в пос. Санаторный городского округа Верхняя Пышма», всего                                                                                                                                                                                                                  из них:   </t>
  </si>
  <si>
    <t>Новое мероприятие 151. 
«Разработка проектно-сметной документации и благоустройство территории в р-не пр-кта Успенского - ул. Октябрьской - ул. Ал. Козицына», всего                                                                                                из них:</t>
  </si>
  <si>
    <t>Мероприятие 152. 
«Строительство магистральных наружных сетей водоотведения и водоснабжения в городском округе Верхняя Пышма», всего                          
из них:</t>
  </si>
  <si>
    <t>Мероприятие 153. 
«Разработка проекной документации на строительство объекта «Распределительные газовые сети в пос. Ромашка в городском округе Верхняя Пышма», всего                         
 из них:</t>
  </si>
  <si>
    <t xml:space="preserve">Мероприятие 157. 
«Организация деятельности по накоплению, транспортированию, обработке, утилизации, обезвреживанию и захоронению твердых коммунальных отходов», всего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</si>
  <si>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159. 
«Рекультивация полигона в пос. Красный городского округа Верхняя Пышма», всего                                                                                                                                                                                                             из них:   </t>
  </si>
  <si>
    <t>Мероприятие 160. 
«Строительство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 и муниципального образования «город Екатеринбург», всего 
из них:</t>
  </si>
  <si>
    <t xml:space="preserve">Мероприятие 161. 
«Реконструкция автомобильной дороги проспекта Успенского от ул. Петрова до путепровода, 
г. Верхняя Пышма», всего
из них:  </t>
  </si>
  <si>
    <t xml:space="preserve">Мероприятие 167. 
«Строительство линейного объекта «участки: 
ул. Машиностроителей, Гороховая, Зеленая (проектная) 
в границах района Северный г. Верхняя Пышма (включая проектные работы стадии «Р»)», всего                                                                                                                                                                                           из них:   </t>
  </si>
  <si>
    <t xml:space="preserve">Мероприятие 173.                                          
«Строительство ливневой канализации от ул. Феофанова до тюбинга в г. Верхняя Пышма», всего                                                       
из них:  </t>
  </si>
  <si>
    <t xml:space="preserve">Мероприятие 177. 
«Строительство автомобильной дороги от промышленной площадки ОАО «Уральский завод химических реактивов» до промышленной площадки АО «Уралэлектромедь»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</si>
  <si>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182. 
«Строительство продолжения ул. Александра Козицына 
в г. Верхняя Пышма»,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</si>
  <si>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185. 
«Строительство автомобильной дороги по ул. Ольховой,
с. Мостовское городского округа Верхняя Пышма», всего                                                                                                                                                                  из них:  </t>
  </si>
  <si>
    <t xml:space="preserve">Мероприятие 187. 
«Строительство автомобильной дороги 
по ул. Сапожникова в г. Верхняя Пышма», всего                                                                                                                                                                  из них:  </t>
  </si>
  <si>
    <t>Мероприятие 189. 
«Проектирование моста через реку Черная, пос. Сагра городского округа Верхняя Пышма» всего 
из них:</t>
  </si>
  <si>
    <t>Мероприятие 190. 
«Реконструкция моста через реку Черная, пос. Сагра городского округа Верхняя Пышма» всего 
из них:</t>
  </si>
  <si>
    <r>
      <t>Мероприятие 191. 
«Реконструкция автомобильной дороги г. Верхняя Пышма - пос. Садовый со строительством обхода пос. Садовый на территории муниципального образования «город Екатеринбург» и городского округа Верхняя Пышма», всего</t>
    </r>
    <r>
      <rPr>
        <vertAlign val="superscript"/>
        <sz val="12"/>
        <rFont val="Liberation Serif"/>
        <family val="1"/>
        <charset val="204"/>
      </rPr>
      <t xml:space="preserve">   </t>
    </r>
    <r>
      <rPr>
        <sz val="12"/>
        <rFont val="Liberation Serif"/>
        <family val="1"/>
        <charset val="204"/>
      </rPr>
      <t xml:space="preserve">                                            
из них:</t>
    </r>
  </si>
  <si>
    <t>Мероприятие 192. 
«Строительство автомобильной дороги к молочному заводу ООО «УГМК-Агро» по адресу: г. Верхняя Пышма, ул. Петрова, 1В», всего                              
из них:</t>
  </si>
  <si>
    <t>Мероприятие 193.
«Реконструкция автомобильной дороги 
по ул. Октябрьская, г. Верхняя Пышма», всего                              
из них:</t>
  </si>
  <si>
    <t>Мероприятие 194.
Строительство автомобильной дороги по ул. Горняков 
от ул. Красных Партизан до ул. Октябрьской, г. Верхняя Пышма, всего                              
из них:</t>
  </si>
  <si>
    <t>Мероприятие 195.                                                                       «Реконструкция ул. Щорса на участке от проспекта Успенского до ул. Кривоусова в городе Верхняя Пышма», всего
из них:</t>
  </si>
  <si>
    <t xml:space="preserve">Мероприятие 199. 
«Строительство и ввод в эксплуатацию новых объектов потребительского рынка», всего                                                                                                                                                                                                из них:    </t>
  </si>
  <si>
    <t xml:space="preserve">Мероприятие 200. 
«Реконструкция цеха электролиза меди АО «Уралэлектромедь» с увеличением мощности безосновного производства», всего                                                                                                                                                                                                                                                                         из них:   </t>
  </si>
  <si>
    <t xml:space="preserve">Мероприятие 201. 
«Реконструкция лигатурного производства АО «Уралредмет», всего                                                                                                                                                                                                                                                                                                                 из них:  </t>
  </si>
  <si>
    <t xml:space="preserve">Мероприятие 205. 
«Техническое перевооружение плавильного передела, 
АО «ЕЗ ОЦМ», всего 
из них:  </t>
  </si>
  <si>
    <t>Мероприятие 207.                                                                                        «Освоение технологии обработки тугоплавких металлов АО «ЕЗ ОЦМ», всего                                                               
из них:</t>
  </si>
  <si>
    <t xml:space="preserve">Мероприятие 209. 
«Поддержка и развитие субъектов малого и среднего предпринимательства в городском округе Верхняя Пышма», всего
из них:  </t>
  </si>
  <si>
    <t xml:space="preserve">мероприятие исполнено.
В 2022 году введено в эксплуатацию 94 объекта потребительского рынка, в том числе:
51 предприятие торговли
22 объекта общественного питания
21 объект бытового обслуживания </t>
  </si>
  <si>
    <t>мероприятие исполнено.
Выполнены работы по благоустройству Верхнепышминского парка культуры и отдыха «Манин парк» (2 этап)</t>
  </si>
  <si>
    <r>
      <t>мероприятие исполнено.
По объекту «ЦЭМ. Реконструкция» работы завершены, объект веден в эксплуатацию.
По объекту «ЦЭМ. Реконструкция отделения безосновной» разработана проектная и рабочая документации, смонтировано 1350 тн металлоконструкций, забетонировано 98 м</t>
    </r>
    <r>
      <rPr>
        <vertAlign val="superscript"/>
        <sz val="12"/>
        <rFont val="Liberation Serif"/>
        <family val="1"/>
        <charset val="204"/>
      </rPr>
      <t>3</t>
    </r>
    <r>
      <rPr>
        <sz val="12"/>
        <rFont val="Liberation Serif"/>
        <family val="1"/>
        <charset val="204"/>
      </rPr>
      <t xml:space="preserve"> пазух котлована тощим бетоном, завершены работы по устройству фундаментов встроенных помещений, рам подсерийных эстакад, монтажу плит покрытия и стеновых панелей, монтажу импортных подкрановых рельс А100, внутренней и наружной ливневой канализации, наружного водопровода, огнезащите металлоконструкций ферм и связей, устройству временного освещения и временного отопления. Выполнены фундаменты под машины МПА и МПАС. Смонтировано 224 электролизные ванны, технологические стеклопластикоые и нержавеющие баки, внешние ворота.
Ведутся работы по устройству черновых полов, АКЗ ж/бетонных и металлических конструкций, бакового приямка. Выполнено устройство кислотоупорных полов в баковом приямке, гидроизоляции кровли
</t>
    </r>
  </si>
  <si>
    <t>мероприятие исполнено частично.
Осществляется развработка проекта нормативов допустимых выбросов и проекта санитарной защитной зоны</t>
  </si>
  <si>
    <t>мероприятие исполнено.
Электронно-лучевая установка введена в режим промышленной эксплуатации. Авансировано приобретение высоковакуумной отжиговой печи</t>
  </si>
  <si>
    <t>мероприятие исполнено.
Строительство завершено, объект введен в эксплуатацию</t>
  </si>
  <si>
    <t>мероприятия исполнено.
Реконструкция автомобильной дороги завершена, объект введен в эксплуатацию. Сложилась экономия средств</t>
  </si>
  <si>
    <t>мероприятие исполнено.
Введены в эксплуатацию два жилых многоквартирных дома по ул. Алексея Латышова, д. 1 и д. 1а, жилой комплекс «Покровский парк». Осуществляется застройка микрорайонов «Северный-2», «Центральный» и «Рифей»</t>
  </si>
  <si>
    <t>реализация мероприятия перенесена на 2023 год</t>
  </si>
  <si>
    <t>мероприятие исполнено.
Проведена оплата по разработке эскизного проекта</t>
  </si>
  <si>
    <t>мероприятие исполнено.
Заключено концессионное соглашение № 1 от 12.08.2022 в отношении объекта образования – здания общеобразовательной организации по адресу: Свердловская область, г. Верхняя Пышма, ул.  Калинина, д. 37б, средства перечислены частному концессионеру ООО «Интеллект» в порядке выплаты капитального гранта, сдача объекта запланирована в 2023 году</t>
  </si>
  <si>
    <t>мероприятие исполнено.
Оплата работ по техническому присоединению</t>
  </si>
  <si>
    <t>мероприятие исполнено.
Строительсто завершено, объект введен в эксплуатацию</t>
  </si>
  <si>
    <t>мероприятие исполнено.                     
Приобретены тренажеры и спортивное оборудование для занятий уличной гимнастикой (спортивный комплекс «Аргос») по адресу: 
г. Верхняя Пышма, ул. Чкалова, д. 87</t>
  </si>
  <si>
    <t>мероприятие исполнено частично.              Оплачены работы по разработке эскизного проекта. Подготовлены документы для проведения конкурсных процедур</t>
  </si>
  <si>
    <t>мероприятие не исполнено в связи с отсутсвием источников финансирования</t>
  </si>
  <si>
    <t>мероприятие исполнено.                              Разработана проектная документация, получено положительное заключение государственной экспертизы</t>
  </si>
  <si>
    <t>мероприятие исполнено.
Работы, запланированные в 2022 году, выполнены в полном объеме</t>
  </si>
  <si>
    <t>мероприятие исполнено.
Выполнена замена насосных агрегатов на трех скважинах</t>
  </si>
  <si>
    <t>мероприятие исполнено.                             Закуплены контейнеры для раздельного накопления твердых коммунальных отходов, устанавливаемые на контейнерные площадки</t>
  </si>
  <si>
    <t>мероприятие исполнено.
Реконструкция автомобильной дороги завершена, объект введен в эксплуатацию</t>
  </si>
  <si>
    <t xml:space="preserve">мероприятие исполнено.
Произведена оплата компенсаций убытков, вызванных устройством футляра для газопровода по ул. Машиностроителей                     </t>
  </si>
  <si>
    <t>мероприятие исполнено.
Строительство ливневой канализации завершено</t>
  </si>
  <si>
    <t>мероприятие исполнено.
Работы выполнены в полном объеме</t>
  </si>
  <si>
    <t>мероприятие исполнено.
Реконструкция завершена, объект введен в эксплуатацию</t>
  </si>
  <si>
    <t>мероприятие исполнено.
Строительство автомобильной дороги завершено, объект введен в эксплуатацию</t>
  </si>
  <si>
    <t>мероприятие исполнено.
Разработана проетная документация, проведена оплата государственной экспертизы</t>
  </si>
  <si>
    <t>мероприятие исполнено.
Плановые значения скорректированы.
Обеспечена деятельность Верхнепышминского фонда поддержки малого и среднего предпринимательства</t>
  </si>
  <si>
    <t>мероприятие исполнено.               
Осуществляется реконструкция здания школы,
оплата сторительно-мотнажных работ в полном объеме будет произведена в 2023 году</t>
  </si>
  <si>
    <t>мероприятие исполнено.              
Осуществляется строительство здания спортивного комплекса, оплата сторительно-мотнажных работ в полном объеме будет произведена в 2023 году</t>
  </si>
  <si>
    <t>мероприятие исполнено.                           
Плановые значения скорректированы. Работы, запланированные в 2022 году, выполнены в полном объеме. Разработана проектная документация, получено отрицательное заключение государсвенной экспертизы. Проектная документация доработана, направлена на повторную экспертизу</t>
  </si>
  <si>
    <t xml:space="preserve">мероприятие исполнено.                             Завершено строительство распределительных газовых сетей в с. Мостовское. Сложилась экономия средств         </t>
  </si>
  <si>
    <t>мероприятие испонено.
Субсидия предоставлена 1 семье из 3 человек на строительство жилого дома, общей площадью не менее 60 кв. метров</t>
  </si>
  <si>
    <t xml:space="preserve">мероприятие исполнено.
Переселены граждане из 52 аварийных жилых помещений в поселках Кедровое, Ольховка, Соколовка, г. Верхняя Пышма общей площадью 2484,54 кв. метров. Сложилась экономия средств </t>
  </si>
  <si>
    <t>мероприятие исполнено.
Работы, запланированные в 2022 году, выполнены в полном объеме. Объект строительства является переходящим, срок завершения работ - I квартал 2023 года. Сложилась экономия средств</t>
  </si>
  <si>
    <t>мероприятие исплнено.
Плановые значения скорректированы. Работы, запланированные в 2022 году, выполнены в полном объеме. Построено 607 п.м. водопроводных сетей</t>
  </si>
  <si>
    <t xml:space="preserve">мероприятие исполнено.                             
Объект введен в эксплуатацию. </t>
  </si>
  <si>
    <t>мероприятие исполнено.
Заключены контракты на приобретение 19 жилых помещений в г. Верхняя Пышма.  В 2022 году заселены 3 квартиры, на 16 квартир получено право собственности в январе 2023 года. Заселение планируется в 1 квартале 2023 года. Сложилась экономия средств</t>
  </si>
  <si>
    <r>
      <rPr>
        <sz val="12"/>
        <rFont val="Liberation Serif"/>
        <family val="1"/>
        <charset val="204"/>
      </rPr>
      <t xml:space="preserve">мероприятие исполнено.                                             
Произведена оплата авторского надзора, техприсоединение к электрическим сетям, а также частично строительно-монтажные работы. Плановые значения скорректированы. Работы, запланированные в 2022 году, выполнены в полном объеме. Оплата строительно-монтажных работ в полном объеме будет произведена в 2023 году </t>
    </r>
    <r>
      <rPr>
        <sz val="12"/>
        <color rgb="FFFF0000"/>
        <rFont val="Liberation Serif"/>
        <family val="1"/>
        <charset val="204"/>
      </rPr>
      <t xml:space="preserve">
</t>
    </r>
  </si>
  <si>
    <t>мероприятие исполнено.
Разработана проектная документация, осуществлено строительство, объект введен в эксплуатацию. Сложилась экономия средств</t>
  </si>
  <si>
    <t>мероприятие исполнено.
Строительство завершено, объект введен в эксплуатацию. Освоен остаток 2021 года в размере 35 562,5 тыс.рублей</t>
  </si>
  <si>
    <t xml:space="preserve">мероприятие исполнено.               
Плановые значения скорректированы. Разработана проектно-сметная документация, произведена оплата техприсоединения. Оплата строительно-монтажных работ в полном объеме будет произведена в 2023 году. 
</t>
  </si>
  <si>
    <t>мероприятие исполнено.
Плановые значения скорректированы. Осуществлен демонтаж малых архитектурных форм (МАФ) на детских дворовых площадках, оплачены содержание и ремонт МАФ, поставка и установка новых МАФ на ул. Мамина-Сибиряка</t>
  </si>
  <si>
    <t>мероприятие исполнено.
Плановые значения скорректированы.
Работы, запланированные в 2022 году, выполнены в полном объеме. Произведены выплаты по техническому и аварийному обслуживанию разораспределительных сетей ГО Верхняя Пышма, демонтаж и монтаж газовых сетей в п. Кедровое, авторский надзор и строительный контроль по распределительным газовым сетям в с. Мостовское (2 этап)</t>
  </si>
  <si>
    <t>мероприятие исполнено частично.              Оплачены работы по строительству площадки (1 этап), реализация мероприятия будет продолжена в 2023 году (неверно составлена проектно-сментая документация, в связи с чем сроки работ сдвинулись).</t>
  </si>
  <si>
    <t>мероприятие исполнено.                              Освоен остаток 2021 года областного бюджета в сумме 18 505,5 тыс.рублей. Строительство завершено, объект введен в эксплуатацию.</t>
  </si>
  <si>
    <t>мероприятие исполнено.
Оплачена государственная экспертиза проектной документации.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</si>
</sst>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</font>
    <font>
      <sz val="9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Liberation Serif"/>
      <family val="1"/>
      <charset val="204"/>
    </font>
    <font>
      <b/>
      <sz val="9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trike/>
      <sz val="9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4"/>
      <color rgb="FFFF0000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 applyAlignment="1">
      <alignment vertical="center"/>
    </xf>
    <xf numFmtId="0" fontId="12" fillId="0" borderId="0" xfId="0" applyFont="1"/>
    <xf numFmtId="0" fontId="13" fillId="0" borderId="0" xfId="0" applyFont="1" applyFill="1" applyAlignment="1">
      <alignment vertical="center"/>
    </xf>
    <xf numFmtId="165" fontId="6" fillId="2" borderId="1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/>
    </xf>
    <xf numFmtId="165" fontId="6" fillId="2" borderId="1" xfId="2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165" fontId="6" fillId="2" borderId="1" xfId="3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justify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166" fontId="6" fillId="2" borderId="1" xfId="1" applyNumberFormat="1" applyFont="1" applyFill="1" applyBorder="1" applyAlignment="1">
      <alignment horizontal="center" vertical="top" wrapText="1"/>
    </xf>
    <xf numFmtId="166" fontId="6" fillId="2" borderId="1" xfId="2" applyNumberFormat="1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/>
    </xf>
    <xf numFmtId="2" fontId="6" fillId="2" borderId="1" xfId="2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/>
    </xf>
    <xf numFmtId="166" fontId="6" fillId="2" borderId="1" xfId="3" applyNumberFormat="1" applyFont="1" applyFill="1" applyBorder="1" applyAlignment="1">
      <alignment horizontal="center" vertical="top"/>
    </xf>
    <xf numFmtId="166" fontId="6" fillId="2" borderId="1" xfId="0" applyNumberFormat="1" applyFont="1" applyFill="1" applyBorder="1" applyAlignment="1">
      <alignment horizontal="center" vertical="top" wrapText="1"/>
    </xf>
    <xf numFmtId="2" fontId="6" fillId="2" borderId="1" xfId="1" applyNumberFormat="1" applyFont="1" applyFill="1" applyBorder="1" applyAlignment="1">
      <alignment horizontal="center" vertical="top" wrapText="1"/>
    </xf>
    <xf numFmtId="0" fontId="10" fillId="3" borderId="0" xfId="0" applyFont="1" applyFill="1"/>
    <xf numFmtId="0" fontId="10" fillId="4" borderId="0" xfId="0" applyFont="1" applyFill="1"/>
    <xf numFmtId="0" fontId="10" fillId="0" borderId="0" xfId="0" applyFont="1" applyFill="1" applyAlignment="1">
      <alignment horizontal="left" vertical="top"/>
    </xf>
    <xf numFmtId="165" fontId="5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1" fontId="6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/>
    <xf numFmtId="166" fontId="6" fillId="2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top" wrapText="1"/>
    </xf>
    <xf numFmtId="165" fontId="16" fillId="2" borderId="1" xfId="2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/>
    <xf numFmtId="165" fontId="6" fillId="2" borderId="1" xfId="0" applyNumberFormat="1" applyFont="1" applyFill="1" applyBorder="1" applyAlignment="1">
      <alignment horizontal="center" vertical="top" wrapText="1"/>
    </xf>
    <xf numFmtId="165" fontId="6" fillId="2" borderId="1" xfId="2" applyNumberFormat="1" applyFont="1" applyFill="1" applyBorder="1" applyAlignment="1">
      <alignment horizontal="center" vertical="top"/>
    </xf>
    <xf numFmtId="165" fontId="6" fillId="2" borderId="2" xfId="1" applyNumberFormat="1" applyFont="1" applyFill="1" applyBorder="1" applyAlignment="1">
      <alignment horizontal="center" vertical="top" wrapText="1"/>
    </xf>
    <xf numFmtId="165" fontId="6" fillId="2" borderId="2" xfId="2" applyNumberFormat="1" applyFont="1" applyFill="1" applyBorder="1" applyAlignment="1">
      <alignment horizontal="center" vertical="top" wrapText="1"/>
    </xf>
    <xf numFmtId="2" fontId="6" fillId="2" borderId="2" xfId="2" applyNumberFormat="1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165" fontId="6" fillId="2" borderId="3" xfId="0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/>
    </xf>
    <xf numFmtId="0" fontId="6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165" fontId="6" fillId="2" borderId="1" xfId="2" applyNumberFormat="1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/>
    </xf>
    <xf numFmtId="49" fontId="16" fillId="2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 wrapText="1"/>
    </xf>
    <xf numFmtId="1" fontId="6" fillId="2" borderId="0" xfId="0" applyNumberFormat="1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top" wrapText="1"/>
    </xf>
    <xf numFmtId="2" fontId="6" fillId="2" borderId="0" xfId="0" applyNumberFormat="1" applyFont="1" applyFill="1" applyBorder="1" applyAlignment="1">
      <alignment horizontal="center" vertical="top" wrapText="1"/>
    </xf>
    <xf numFmtId="49" fontId="6" fillId="2" borderId="0" xfId="0" applyNumberFormat="1" applyFont="1" applyFill="1" applyBorder="1" applyAlignment="1">
      <alignment horizontal="left" vertical="top" wrapText="1"/>
    </xf>
    <xf numFmtId="165" fontId="6" fillId="2" borderId="0" xfId="2" applyNumberFormat="1" applyFont="1" applyFill="1" applyBorder="1" applyAlignment="1">
      <alignment horizontal="center" vertical="top" wrapText="1"/>
    </xf>
    <xf numFmtId="49" fontId="16" fillId="2" borderId="0" xfId="0" applyNumberFormat="1" applyFont="1" applyFill="1" applyBorder="1" applyAlignment="1">
      <alignment horizontal="left" vertical="top" wrapText="1"/>
    </xf>
    <xf numFmtId="49" fontId="6" fillId="2" borderId="0" xfId="0" applyNumberFormat="1" applyFont="1" applyFill="1" applyBorder="1" applyAlignment="1">
      <alignment horizontal="center" vertical="top" wrapText="1"/>
    </xf>
    <xf numFmtId="165" fontId="16" fillId="2" borderId="0" xfId="2" applyNumberFormat="1" applyFont="1" applyFill="1" applyBorder="1" applyAlignment="1">
      <alignment horizontal="left" vertical="top" wrapText="1"/>
    </xf>
    <xf numFmtId="165" fontId="6" fillId="2" borderId="0" xfId="2" applyNumberFormat="1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2" fontId="6" fillId="2" borderId="0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top" wrapText="1"/>
    </xf>
    <xf numFmtId="165" fontId="17" fillId="2" borderId="1" xfId="2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vertical="top" wrapText="1"/>
    </xf>
  </cellXfs>
  <cellStyles count="4">
    <cellStyle name="Обычный" xfId="0" builtinId="0"/>
    <cellStyle name="Процентный 4" xfId="3"/>
    <cellStyle name="Финансовый" xfId="1" builtinId="3"/>
    <cellStyle name="Финансовый 2" xfId="2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5534025" y="9224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" name="TextBox 2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" name="TextBox 4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" name="TextBox 5"/>
        <xdr:cNvSpPr txBox="1"/>
      </xdr:nvSpPr>
      <xdr:spPr>
        <a:xfrm>
          <a:off x="5549024" y="79722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9" name="TextBox 8"/>
        <xdr:cNvSpPr txBox="1"/>
      </xdr:nvSpPr>
      <xdr:spPr>
        <a:xfrm>
          <a:off x="9124950" y="8091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0" name="TextBox 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2" name="TextBox 1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3" name="TextBox 1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5" name="TextBox 1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0" name="TextBox 1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1" name="TextBox 2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2" name="TextBox 2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3" name="TextBox 2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4" name="TextBox 2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19" name="TextBox 1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5" name="TextBox 2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6" name="TextBox 2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7" name="TextBox 2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8" name="TextBox 2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29" name="TextBox 28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0" name="TextBox 29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1" name="TextBox 30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2" name="TextBox 31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3" name="TextBox 32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4" name="TextBox 33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5" name="TextBox 34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6" name="TextBox 35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7" name="TextBox 36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38" name="TextBox 37"/>
        <xdr:cNvSpPr txBox="1"/>
      </xdr:nvSpPr>
      <xdr:spPr>
        <a:xfrm>
          <a:off x="5410200" y="9091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4" name="TextBox 4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5" name="TextBox 4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6" name="TextBox 4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7" name="TextBox 4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8" name="TextBox 4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49" name="TextBox 4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0" name="TextBox 4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1" name="TextBox 5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2" name="TextBox 5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3" name="TextBox 5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4" name="TextBox 5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5" name="TextBox 5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6" name="TextBox 5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7" name="TextBox 5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8" name="TextBox 5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59" name="TextBox 5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0" name="TextBox 5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1" name="TextBox 6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2" name="TextBox 6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3" name="TextBox 6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4" name="TextBox 6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5" name="TextBox 6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6" name="TextBox 6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7" name="TextBox 6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8" name="TextBox 6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4" name="TextBox 73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5" name="TextBox 74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6" name="TextBox 75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7" name="TextBox 76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8" name="TextBox 77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69" name="TextBox 68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0" name="TextBox 69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1" name="TextBox 70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2" name="TextBox 71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3" name="TextBox 72"/>
        <xdr:cNvSpPr txBox="1"/>
      </xdr:nvSpPr>
      <xdr:spPr>
        <a:xfrm>
          <a:off x="5410200" y="8910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79" name="TextBox 78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0" name="TextBox 79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1" name="TextBox 80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2" name="TextBox 81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3" name="TextBox 82"/>
        <xdr:cNvSpPr txBox="1"/>
      </xdr:nvSpPr>
      <xdr:spPr>
        <a:xfrm>
          <a:off x="5410200" y="643466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4" name="TextBox 83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5" name="TextBox 84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6" name="TextBox 85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7" name="TextBox 86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8" name="TextBox 87"/>
        <xdr:cNvSpPr txBox="1"/>
      </xdr:nvSpPr>
      <xdr:spPr>
        <a:xfrm>
          <a:off x="5415803" y="764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89" name="TextBox 88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90" name="TextBox 89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91" name="TextBox 90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92" name="TextBox 91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19</xdr:row>
      <xdr:rowOff>0</xdr:rowOff>
    </xdr:from>
    <xdr:ext cx="65" cy="172227"/>
    <xdr:sp macro="" textlink="">
      <xdr:nvSpPr>
        <xdr:cNvPr id="93" name="TextBox 92"/>
        <xdr:cNvSpPr txBox="1"/>
      </xdr:nvSpPr>
      <xdr:spPr>
        <a:xfrm>
          <a:off x="5387521" y="730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3911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65055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761047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86582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9734550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0</xdr:colOff>
      <xdr:row>86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10829925" y="3419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1" name="TextBox 160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2" name="TextBox 161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3" name="TextBox 162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5" name="TextBox 164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6" name="TextBox 165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7" name="TextBox 166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69" name="TextBox 168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170" name="TextBox 169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248" name="TextBox 247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249" name="TextBox 248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250" name="TextBox 249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251" name="TextBox 250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252" name="TextBox 251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1257300</xdr:colOff>
      <xdr:row>19</xdr:row>
      <xdr:rowOff>0</xdr:rowOff>
    </xdr:from>
    <xdr:ext cx="65" cy="172227"/>
    <xdr:sp macro="" textlink="">
      <xdr:nvSpPr>
        <xdr:cNvPr id="253" name="TextBox 252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54" name="TextBox 253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55" name="TextBox 254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56" name="TextBox 255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57" name="TextBox 256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58" name="TextBox 257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59" name="TextBox 258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0" name="TextBox 259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1" name="TextBox 260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2" name="TextBox 261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3" name="TextBox 262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4" name="TextBox 263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5" name="TextBox 264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6" name="TextBox 265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7" name="TextBox 266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8" name="TextBox 267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269" name="TextBox 268"/>
        <xdr:cNvSpPr txBox="1"/>
      </xdr:nvSpPr>
      <xdr:spPr>
        <a:xfrm>
          <a:off x="9878929" y="63466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0" name="TextBox 26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1" name="TextBox 27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2" name="TextBox 271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3" name="TextBox 272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4" name="TextBox 273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5" name="TextBox 274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6" name="TextBox 275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7" name="TextBox 276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8" name="TextBox 277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79" name="TextBox 278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0" name="TextBox 27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1" name="TextBox 28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2" name="TextBox 281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3" name="TextBox 282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4" name="TextBox 283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5" name="TextBox 284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6" name="TextBox 285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7" name="TextBox 286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8" name="TextBox 287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89" name="TextBox 288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0" name="TextBox 28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1" name="TextBox 29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2" name="TextBox 291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3" name="TextBox 292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4" name="TextBox 293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5" name="TextBox 294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6" name="TextBox 295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7" name="TextBox 296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8" name="TextBox 297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299" name="TextBox 298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0" name="TextBox 29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1" name="TextBox 30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2" name="TextBox 301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3" name="TextBox 302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4" name="TextBox 303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5" name="TextBox 304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6" name="TextBox 305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7" name="TextBox 306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8" name="TextBox 307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09" name="TextBox 308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0" name="TextBox 30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1" name="TextBox 31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2" name="TextBox 311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3" name="TextBox 312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4" name="TextBox 313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5" name="TextBox 314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6" name="TextBox 315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7" name="TextBox 316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8" name="TextBox 317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19" name="TextBox 318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0" name="TextBox 31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1" name="TextBox 32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2" name="TextBox 321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3" name="TextBox 322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4" name="TextBox 323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5" name="TextBox 324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6" name="TextBox 325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7" name="TextBox 326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8" name="TextBox 327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29" name="TextBox 328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0" name="TextBox 32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1" name="TextBox 33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2" name="TextBox 331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3" name="TextBox 332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4" name="TextBox 333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5" name="TextBox 334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6" name="TextBox 335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7" name="TextBox 336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8" name="TextBox 337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39" name="TextBox 338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0" name="TextBox 33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1" name="TextBox 34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2" name="TextBox 341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3" name="TextBox 342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4" name="TextBox 343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5" name="TextBox 344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6" name="TextBox 345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7" name="TextBox 346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8" name="TextBox 347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49" name="TextBox 348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50" name="TextBox 349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65" cy="172227"/>
    <xdr:sp macro="" textlink="">
      <xdr:nvSpPr>
        <xdr:cNvPr id="351" name="TextBox 350"/>
        <xdr:cNvSpPr txBox="1"/>
      </xdr:nvSpPr>
      <xdr:spPr>
        <a:xfrm>
          <a:off x="4501816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52" name="TextBox 351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53" name="TextBox 352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54" name="TextBox 353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55" name="TextBox 354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56" name="TextBox 355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57" name="TextBox 356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58" name="TextBox 357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59" name="TextBox 358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60" name="TextBox 359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61" name="TextBox 360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62" name="TextBox 361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63" name="TextBox 362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64" name="TextBox 363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65" name="TextBox 364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66" name="TextBox 365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1257300</xdr:colOff>
      <xdr:row>19</xdr:row>
      <xdr:rowOff>0</xdr:rowOff>
    </xdr:from>
    <xdr:ext cx="65" cy="172227"/>
    <xdr:sp macro="" textlink="">
      <xdr:nvSpPr>
        <xdr:cNvPr id="367" name="TextBox 366"/>
        <xdr:cNvSpPr txBox="1"/>
      </xdr:nvSpPr>
      <xdr:spPr>
        <a:xfrm>
          <a:off x="5482891" y="47123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65" cy="17222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4501816" y="2585786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3"/>
  <sheetViews>
    <sheetView tabSelected="1" view="pageBreakPreview" topLeftCell="A418" zoomScale="91" zoomScaleNormal="91" zoomScaleSheetLayoutView="91" workbookViewId="0">
      <selection activeCell="B393" sqref="B393:F393"/>
    </sheetView>
  </sheetViews>
  <sheetFormatPr defaultRowHeight="15" x14ac:dyDescent="0.25"/>
  <cols>
    <col min="1" max="1" width="9" style="43" customWidth="1"/>
    <col min="2" max="2" width="58.42578125" style="44" customWidth="1"/>
    <col min="3" max="4" width="14.7109375" style="31" customWidth="1"/>
    <col min="5" max="5" width="14" style="31" customWidth="1"/>
    <col min="6" max="6" width="50.140625" style="45" customWidth="1"/>
    <col min="7" max="7" width="54.140625" style="45" customWidth="1"/>
    <col min="8" max="9" width="49.140625" style="45" customWidth="1"/>
    <col min="10" max="10" width="50.7109375" style="37" customWidth="1"/>
    <col min="11" max="11" width="9.140625" style="4"/>
    <col min="12" max="12" width="19.7109375" style="4" customWidth="1"/>
    <col min="13" max="13" width="16.28515625" style="4" customWidth="1"/>
    <col min="14" max="29" width="9.140625" style="4"/>
    <col min="30" max="16384" width="9.140625" style="1"/>
  </cols>
  <sheetData>
    <row r="1" spans="1:29" s="3" customFormat="1" ht="15" customHeight="1" x14ac:dyDescent="0.2">
      <c r="A1" s="43"/>
      <c r="B1" s="44"/>
      <c r="C1" s="38"/>
      <c r="D1" s="38"/>
      <c r="E1" s="38"/>
      <c r="F1" s="38"/>
      <c r="G1" s="38"/>
      <c r="H1" s="38"/>
      <c r="I1" s="38"/>
      <c r="J1" s="34"/>
      <c r="K1" s="28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s="3" customFormat="1" ht="40.5" customHeight="1" x14ac:dyDescent="0.2">
      <c r="A2" s="92" t="s">
        <v>58</v>
      </c>
      <c r="B2" s="92"/>
      <c r="C2" s="92"/>
      <c r="D2" s="92"/>
      <c r="E2" s="92"/>
      <c r="F2" s="92"/>
      <c r="G2" s="96"/>
      <c r="H2" s="58"/>
      <c r="I2" s="58"/>
      <c r="J2" s="34"/>
      <c r="K2" s="29"/>
      <c r="L2" s="30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s="3" customFormat="1" ht="14.25" customHeight="1" x14ac:dyDescent="0.2">
      <c r="A3" s="43"/>
      <c r="B3" s="44"/>
      <c r="C3" s="31"/>
      <c r="D3" s="31"/>
      <c r="E3" s="31"/>
      <c r="F3" s="45"/>
      <c r="G3" s="45"/>
      <c r="H3" s="45"/>
      <c r="I3" s="45"/>
      <c r="J3" s="3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s="3" customFormat="1" ht="16.5" customHeight="1" x14ac:dyDescent="0.2">
      <c r="A4" s="93" t="s">
        <v>21</v>
      </c>
      <c r="B4" s="93" t="s">
        <v>54</v>
      </c>
      <c r="C4" s="94"/>
      <c r="D4" s="95"/>
      <c r="E4" s="95"/>
      <c r="F4" s="93"/>
      <c r="G4" s="93"/>
      <c r="H4" s="68"/>
      <c r="I4" s="68"/>
      <c r="J4" s="3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s="3" customFormat="1" ht="30" customHeight="1" x14ac:dyDescent="0.2">
      <c r="A5" s="93"/>
      <c r="B5" s="93"/>
      <c r="C5" s="47" t="s">
        <v>55</v>
      </c>
      <c r="D5" s="47" t="s">
        <v>56</v>
      </c>
      <c r="E5" s="47" t="s">
        <v>57</v>
      </c>
      <c r="F5" s="93"/>
      <c r="G5" s="93"/>
      <c r="H5" s="68"/>
      <c r="I5" s="68"/>
      <c r="J5" s="3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2" customFormat="1" x14ac:dyDescent="0.2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/>
      <c r="H6" s="69"/>
      <c r="I6" s="69"/>
      <c r="J6" s="3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3" customFormat="1" ht="30" customHeight="1" x14ac:dyDescent="0.2">
      <c r="A7" s="12">
        <v>1</v>
      </c>
      <c r="B7" s="14" t="s">
        <v>10</v>
      </c>
      <c r="C7" s="9">
        <f>SUM(C8:C12)-C10</f>
        <v>5121620.4873599997</v>
      </c>
      <c r="D7" s="9">
        <f>SUM(D8:D12)-D10</f>
        <v>4612833.8499999996</v>
      </c>
      <c r="E7" s="9">
        <f>D7/C7*100</f>
        <v>90.065905144364564</v>
      </c>
      <c r="F7" s="13"/>
      <c r="G7" s="13"/>
      <c r="H7" s="70"/>
      <c r="I7" s="70"/>
      <c r="J7" s="3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s="3" customFormat="1" x14ac:dyDescent="0.2">
      <c r="A8" s="12">
        <v>2</v>
      </c>
      <c r="B8" s="14" t="s">
        <v>0</v>
      </c>
      <c r="C8" s="9">
        <f>C15+C52+C113+C156+C175+C272+C285+C382+C395</f>
        <v>168744.9</v>
      </c>
      <c r="D8" s="9">
        <f>D15+D52+D113+D156+D175+D272+D285+D382+D395</f>
        <v>227164.24</v>
      </c>
      <c r="E8" s="9">
        <v>0</v>
      </c>
      <c r="F8" s="13"/>
      <c r="G8" s="13"/>
      <c r="H8" s="70"/>
      <c r="I8" s="70"/>
      <c r="J8" s="3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3" customFormat="1" x14ac:dyDescent="0.2">
      <c r="A9" s="12">
        <v>3</v>
      </c>
      <c r="B9" s="14" t="s">
        <v>22</v>
      </c>
      <c r="C9" s="9">
        <f t="shared" ref="C9:D12" si="0">C16+C53+C114+C157+C176+C273+C286+C383+C396</f>
        <v>619192.70000000007</v>
      </c>
      <c r="D9" s="9">
        <f t="shared" si="0"/>
        <v>522491.91000000003</v>
      </c>
      <c r="E9" s="9">
        <f>D9/C9*100</f>
        <v>84.382763233481271</v>
      </c>
      <c r="F9" s="13"/>
      <c r="G9" s="13"/>
      <c r="H9" s="70"/>
      <c r="I9" s="70"/>
      <c r="J9" s="3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s="3" customFormat="1" x14ac:dyDescent="0.2">
      <c r="A10" s="12">
        <v>4</v>
      </c>
      <c r="B10" s="14" t="s">
        <v>4</v>
      </c>
      <c r="C10" s="9">
        <f t="shared" si="0"/>
        <v>334861.24</v>
      </c>
      <c r="D10" s="9">
        <f t="shared" si="0"/>
        <v>299752.40000000002</v>
      </c>
      <c r="E10" s="9">
        <f t="shared" ref="E10:E12" si="1">D10/C10*100</f>
        <v>89.515406441187409</v>
      </c>
      <c r="F10" s="13"/>
      <c r="G10" s="13"/>
      <c r="H10" s="70"/>
      <c r="I10" s="70"/>
      <c r="J10" s="3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3" customFormat="1" x14ac:dyDescent="0.2">
      <c r="A11" s="12">
        <v>5</v>
      </c>
      <c r="B11" s="14" t="s">
        <v>2</v>
      </c>
      <c r="C11" s="9">
        <f t="shared" si="0"/>
        <v>996406.48735999991</v>
      </c>
      <c r="D11" s="9">
        <f t="shared" si="0"/>
        <v>566224.19999999995</v>
      </c>
      <c r="E11" s="9">
        <f t="shared" si="1"/>
        <v>56.826627203143062</v>
      </c>
      <c r="F11" s="13"/>
      <c r="G11" s="13"/>
      <c r="H11" s="70"/>
      <c r="I11" s="70"/>
      <c r="J11" s="3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3" customFormat="1" x14ac:dyDescent="0.2">
      <c r="A12" s="12">
        <v>6</v>
      </c>
      <c r="B12" s="14" t="s">
        <v>3</v>
      </c>
      <c r="C12" s="9">
        <f t="shared" si="0"/>
        <v>3337276.4</v>
      </c>
      <c r="D12" s="9">
        <f t="shared" si="0"/>
        <v>3296953.5</v>
      </c>
      <c r="E12" s="9">
        <f t="shared" si="1"/>
        <v>98.791742272231332</v>
      </c>
      <c r="F12" s="13"/>
      <c r="G12" s="13"/>
      <c r="H12" s="70"/>
      <c r="I12" s="70"/>
      <c r="J12" s="3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s="3" customFormat="1" ht="15" customHeight="1" x14ac:dyDescent="0.2">
      <c r="A13" s="12">
        <v>7</v>
      </c>
      <c r="B13" s="98" t="s">
        <v>12</v>
      </c>
      <c r="C13" s="99"/>
      <c r="D13" s="99"/>
      <c r="E13" s="99"/>
      <c r="F13" s="99"/>
      <c r="G13" s="101"/>
      <c r="H13" s="71"/>
      <c r="I13" s="71"/>
      <c r="J13" s="3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s="6" customFormat="1" ht="45" customHeight="1" x14ac:dyDescent="0.2">
      <c r="A14" s="12">
        <v>8</v>
      </c>
      <c r="B14" s="14" t="s">
        <v>28</v>
      </c>
      <c r="C14" s="9">
        <f t="shared" ref="C14:D14" si="2">SUM(C15:C19)-C17</f>
        <v>1672177.04</v>
      </c>
      <c r="D14" s="9">
        <f t="shared" si="2"/>
        <v>2124324.7999999998</v>
      </c>
      <c r="E14" s="9">
        <f>D14/C14*100</f>
        <v>127.03946706504234</v>
      </c>
      <c r="F14" s="59"/>
      <c r="G14" s="42"/>
      <c r="H14" s="68"/>
      <c r="I14" s="68"/>
      <c r="J14" s="3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s="3" customFormat="1" x14ac:dyDescent="0.2">
      <c r="A15" s="12">
        <v>9</v>
      </c>
      <c r="B15" s="14" t="s">
        <v>0</v>
      </c>
      <c r="C15" s="9">
        <f>C21+C27+C33+C39+C45</f>
        <v>378.3</v>
      </c>
      <c r="D15" s="9">
        <f>D21+D27+D33+D39+D45</f>
        <v>378.3</v>
      </c>
      <c r="E15" s="9">
        <v>0</v>
      </c>
      <c r="F15" s="59"/>
      <c r="G15" s="42"/>
      <c r="H15" s="68"/>
      <c r="I15" s="68"/>
      <c r="J15" s="3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s="3" customFormat="1" x14ac:dyDescent="0.2">
      <c r="A16" s="12">
        <v>10</v>
      </c>
      <c r="B16" s="14" t="s">
        <v>24</v>
      </c>
      <c r="C16" s="9">
        <f t="shared" ref="C16:D19" si="3">C22+C28+C34+C40+C46</f>
        <v>161846.44</v>
      </c>
      <c r="D16" s="9">
        <f t="shared" si="3"/>
        <v>81411</v>
      </c>
      <c r="E16" s="9">
        <f>D16/C16*100</f>
        <v>50.301384448122555</v>
      </c>
      <c r="F16" s="59"/>
      <c r="G16" s="42"/>
      <c r="H16" s="68"/>
      <c r="I16" s="68"/>
      <c r="J16" s="3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s="3" customFormat="1" x14ac:dyDescent="0.2">
      <c r="A17" s="12">
        <v>11</v>
      </c>
      <c r="B17" s="14" t="s">
        <v>4</v>
      </c>
      <c r="C17" s="9">
        <f t="shared" si="3"/>
        <v>161846.44</v>
      </c>
      <c r="D17" s="9">
        <f t="shared" si="3"/>
        <v>81382.5</v>
      </c>
      <c r="E17" s="9">
        <f t="shared" ref="E17:E18" si="4">D17/C17*100</f>
        <v>50.283775163667485</v>
      </c>
      <c r="F17" s="59"/>
      <c r="G17" s="42"/>
      <c r="H17" s="68"/>
      <c r="I17" s="68"/>
      <c r="J17" s="3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s="3" customFormat="1" x14ac:dyDescent="0.2">
      <c r="A18" s="12">
        <v>12</v>
      </c>
      <c r="B18" s="14" t="s">
        <v>2</v>
      </c>
      <c r="C18" s="9">
        <f t="shared" si="3"/>
        <v>71950</v>
      </c>
      <c r="D18" s="9">
        <f t="shared" si="3"/>
        <v>80406.2</v>
      </c>
      <c r="E18" s="9">
        <f t="shared" si="4"/>
        <v>111.75288394718554</v>
      </c>
      <c r="F18" s="59"/>
      <c r="G18" s="42"/>
      <c r="H18" s="68"/>
      <c r="I18" s="68"/>
      <c r="J18" s="3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s="3" customFormat="1" x14ac:dyDescent="0.2">
      <c r="A19" s="12">
        <v>13</v>
      </c>
      <c r="B19" s="14" t="s">
        <v>3</v>
      </c>
      <c r="C19" s="9">
        <f t="shared" si="3"/>
        <v>1438002.3</v>
      </c>
      <c r="D19" s="9">
        <f t="shared" si="3"/>
        <v>1962129.3</v>
      </c>
      <c r="E19" s="9">
        <v>0</v>
      </c>
      <c r="F19" s="59"/>
      <c r="G19" s="42"/>
      <c r="H19" s="68"/>
      <c r="I19" s="68"/>
      <c r="J19" s="3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s="6" customFormat="1" ht="60" customHeight="1" x14ac:dyDescent="0.2">
      <c r="A20" s="12">
        <v>14</v>
      </c>
      <c r="B20" s="14" t="s">
        <v>26</v>
      </c>
      <c r="C20" s="9">
        <f t="shared" ref="C20:D20" si="5">SUM(C21:C25)-C23</f>
        <v>1437500</v>
      </c>
      <c r="D20" s="9">
        <f t="shared" si="5"/>
        <v>1961256.3</v>
      </c>
      <c r="E20" s="9">
        <f>D20/C20*100</f>
        <v>136.4352208695652</v>
      </c>
      <c r="F20" s="14" t="s">
        <v>120</v>
      </c>
      <c r="G20" s="14"/>
      <c r="H20" s="72"/>
      <c r="I20" s="72"/>
      <c r="J20" s="3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s="3" customFormat="1" x14ac:dyDescent="0.2">
      <c r="A21" s="12">
        <v>15</v>
      </c>
      <c r="B21" s="14" t="s">
        <v>0</v>
      </c>
      <c r="C21" s="9">
        <v>0</v>
      </c>
      <c r="D21" s="9">
        <v>0</v>
      </c>
      <c r="E21" s="9">
        <v>0</v>
      </c>
      <c r="F21" s="59"/>
      <c r="G21" s="42"/>
      <c r="H21" s="68"/>
      <c r="I21" s="68"/>
      <c r="J21" s="3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s="3" customFormat="1" x14ac:dyDescent="0.2">
      <c r="A22" s="12">
        <v>16</v>
      </c>
      <c r="B22" s="14" t="s">
        <v>1</v>
      </c>
      <c r="C22" s="9">
        <v>0</v>
      </c>
      <c r="D22" s="9">
        <v>0</v>
      </c>
      <c r="E22" s="9">
        <v>0</v>
      </c>
      <c r="F22" s="59"/>
      <c r="G22" s="42"/>
      <c r="H22" s="68"/>
      <c r="I22" s="68"/>
      <c r="J22" s="3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3" customFormat="1" x14ac:dyDescent="0.2">
      <c r="A23" s="12">
        <v>17</v>
      </c>
      <c r="B23" s="14" t="s">
        <v>4</v>
      </c>
      <c r="C23" s="9">
        <v>0</v>
      </c>
      <c r="D23" s="9">
        <v>0</v>
      </c>
      <c r="E23" s="9">
        <v>0</v>
      </c>
      <c r="F23" s="59"/>
      <c r="G23" s="42"/>
      <c r="H23" s="68"/>
      <c r="I23" s="68"/>
      <c r="J23" s="3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s="3" customFormat="1" x14ac:dyDescent="0.2">
      <c r="A24" s="12">
        <v>18</v>
      </c>
      <c r="B24" s="14" t="s">
        <v>2</v>
      </c>
      <c r="C24" s="9">
        <v>0</v>
      </c>
      <c r="D24" s="9">
        <v>0</v>
      </c>
      <c r="E24" s="9">
        <v>0</v>
      </c>
      <c r="F24" s="59"/>
      <c r="G24" s="42"/>
      <c r="H24" s="68"/>
      <c r="I24" s="68"/>
      <c r="J24" s="3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s="3" customFormat="1" x14ac:dyDescent="0.2">
      <c r="A25" s="12">
        <v>19</v>
      </c>
      <c r="B25" s="14" t="s">
        <v>3</v>
      </c>
      <c r="C25" s="10">
        <f>959500+478000</f>
        <v>1437500</v>
      </c>
      <c r="D25" s="9">
        <v>1961256.3</v>
      </c>
      <c r="E25" s="9">
        <f>D25/C25*100</f>
        <v>136.4352208695652</v>
      </c>
      <c r="F25" s="59"/>
      <c r="G25" s="42"/>
      <c r="H25" s="68"/>
      <c r="I25" s="68"/>
      <c r="J25" s="3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s="6" customFormat="1" ht="92.25" customHeight="1" x14ac:dyDescent="0.2">
      <c r="A26" s="12">
        <v>20</v>
      </c>
      <c r="B26" s="14" t="s">
        <v>27</v>
      </c>
      <c r="C26" s="9">
        <f t="shared" ref="C26:D26" si="6">SUM(C27:C31)-C29</f>
        <v>174911.74</v>
      </c>
      <c r="D26" s="9">
        <f t="shared" si="6"/>
        <v>106835.6</v>
      </c>
      <c r="E26" s="9">
        <f>D26/C26*100</f>
        <v>61.079719405912961</v>
      </c>
      <c r="F26" s="14" t="s">
        <v>146</v>
      </c>
      <c r="G26" s="14"/>
      <c r="H26" s="72"/>
      <c r="I26" s="72"/>
      <c r="J26" s="3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3" customFormat="1" x14ac:dyDescent="0.2">
      <c r="A27" s="12">
        <v>21</v>
      </c>
      <c r="B27" s="14" t="s">
        <v>0</v>
      </c>
      <c r="C27" s="9">
        <v>0</v>
      </c>
      <c r="D27" s="9">
        <v>0</v>
      </c>
      <c r="E27" s="9">
        <v>0</v>
      </c>
      <c r="F27" s="59"/>
      <c r="G27" s="42"/>
      <c r="H27" s="68"/>
      <c r="I27" s="68"/>
      <c r="J27" s="3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s="3" customFormat="1" x14ac:dyDescent="0.2">
      <c r="A28" s="12">
        <v>22</v>
      </c>
      <c r="B28" s="14" t="s">
        <v>36</v>
      </c>
      <c r="C28" s="9">
        <v>161252.94</v>
      </c>
      <c r="D28" s="60">
        <v>80817.5</v>
      </c>
      <c r="E28" s="9">
        <f>D28/C28*100</f>
        <v>50.118466057114986</v>
      </c>
      <c r="F28" s="59"/>
      <c r="G28" s="42"/>
      <c r="H28" s="68"/>
      <c r="I28" s="68"/>
      <c r="J28" s="3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s="3" customFormat="1" x14ac:dyDescent="0.2">
      <c r="A29" s="12">
        <v>23</v>
      </c>
      <c r="B29" s="14" t="s">
        <v>4</v>
      </c>
      <c r="C29" s="9">
        <v>161252.94</v>
      </c>
      <c r="D29" s="60">
        <v>80817.5</v>
      </c>
      <c r="E29" s="9">
        <f t="shared" ref="E29:E30" si="7">D29/C29*100</f>
        <v>50.118466057114986</v>
      </c>
      <c r="F29" s="59"/>
      <c r="G29" s="42"/>
      <c r="H29" s="68"/>
      <c r="I29" s="68"/>
      <c r="J29" s="3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s="3" customFormat="1" x14ac:dyDescent="0.2">
      <c r="A30" s="12">
        <v>24</v>
      </c>
      <c r="B30" s="14" t="s">
        <v>2</v>
      </c>
      <c r="C30" s="22">
        <v>13658.8</v>
      </c>
      <c r="D30" s="60">
        <v>26018.1</v>
      </c>
      <c r="E30" s="9">
        <f t="shared" si="7"/>
        <v>190.4859870559639</v>
      </c>
      <c r="F30" s="59"/>
      <c r="G30" s="42"/>
      <c r="H30" s="68"/>
      <c r="I30" s="68"/>
      <c r="J30" s="3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s="3" customFormat="1" x14ac:dyDescent="0.2">
      <c r="A31" s="12">
        <v>25</v>
      </c>
      <c r="B31" s="14" t="s">
        <v>3</v>
      </c>
      <c r="C31" s="9">
        <v>0</v>
      </c>
      <c r="D31" s="9">
        <v>0</v>
      </c>
      <c r="E31" s="9">
        <v>0</v>
      </c>
      <c r="F31" s="59"/>
      <c r="G31" s="42"/>
      <c r="H31" s="68"/>
      <c r="I31" s="68"/>
      <c r="J31" s="3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s="6" customFormat="1" ht="104.25" customHeight="1" x14ac:dyDescent="0.2">
      <c r="A32" s="12">
        <v>26</v>
      </c>
      <c r="B32" s="89" t="s">
        <v>63</v>
      </c>
      <c r="C32" s="9">
        <f t="shared" ref="C32:D32" si="8">SUM(C33:C37)-C35</f>
        <v>55091.199999999997</v>
      </c>
      <c r="D32" s="9">
        <f t="shared" si="8"/>
        <v>54188.1</v>
      </c>
      <c r="E32" s="9">
        <f>D32/C32*100</f>
        <v>98.360718227230478</v>
      </c>
      <c r="F32" s="14" t="s">
        <v>150</v>
      </c>
      <c r="G32" s="85"/>
      <c r="H32" s="72"/>
      <c r="I32" s="72"/>
      <c r="J32" s="3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33" s="3" customFormat="1" x14ac:dyDescent="0.2">
      <c r="A33" s="12">
        <v>27</v>
      </c>
      <c r="B33" s="14" t="s">
        <v>0</v>
      </c>
      <c r="C33" s="21">
        <v>0</v>
      </c>
      <c r="D33" s="21">
        <v>0</v>
      </c>
      <c r="E33" s="11">
        <v>0</v>
      </c>
      <c r="F33" s="59"/>
      <c r="G33" s="42"/>
      <c r="H33" s="68"/>
      <c r="I33" s="68"/>
      <c r="J33" s="3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33" s="3" customFormat="1" x14ac:dyDescent="0.2">
      <c r="A34" s="12">
        <v>28</v>
      </c>
      <c r="B34" s="14" t="s">
        <v>1</v>
      </c>
      <c r="C34" s="22">
        <v>0</v>
      </c>
      <c r="D34" s="22">
        <v>0</v>
      </c>
      <c r="E34" s="11">
        <v>0</v>
      </c>
      <c r="F34" s="59"/>
      <c r="G34" s="42"/>
      <c r="H34" s="68"/>
      <c r="I34" s="68"/>
      <c r="J34" s="3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33" s="3" customFormat="1" x14ac:dyDescent="0.2">
      <c r="A35" s="12">
        <v>29</v>
      </c>
      <c r="B35" s="14" t="s">
        <v>4</v>
      </c>
      <c r="C35" s="22">
        <v>0</v>
      </c>
      <c r="D35" s="22">
        <v>0</v>
      </c>
      <c r="E35" s="11">
        <v>0</v>
      </c>
      <c r="F35" s="59"/>
      <c r="G35" s="42"/>
      <c r="H35" s="68"/>
      <c r="I35" s="68"/>
      <c r="J35" s="3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33" s="3" customFormat="1" x14ac:dyDescent="0.2">
      <c r="A36" s="12">
        <v>30</v>
      </c>
      <c r="B36" s="14" t="s">
        <v>2</v>
      </c>
      <c r="C36" s="48">
        <v>55091.199999999997</v>
      </c>
      <c r="D36" s="48">
        <v>54188.1</v>
      </c>
      <c r="E36" s="9">
        <f>D36/C36*100</f>
        <v>98.360718227230478</v>
      </c>
      <c r="F36" s="59"/>
      <c r="G36" s="42"/>
      <c r="H36" s="68"/>
      <c r="I36" s="68"/>
      <c r="J36" s="3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33" s="3" customFormat="1" x14ac:dyDescent="0.2">
      <c r="A37" s="12">
        <v>31</v>
      </c>
      <c r="B37" s="14" t="s">
        <v>3</v>
      </c>
      <c r="C37" s="11">
        <v>0</v>
      </c>
      <c r="D37" s="11">
        <v>0</v>
      </c>
      <c r="E37" s="11">
        <v>0</v>
      </c>
      <c r="F37" s="59"/>
      <c r="G37" s="42"/>
      <c r="H37" s="68"/>
      <c r="I37" s="68"/>
      <c r="J37" s="3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33" s="3" customFormat="1" ht="74.25" customHeight="1" x14ac:dyDescent="0.2">
      <c r="A38" s="12">
        <v>32</v>
      </c>
      <c r="B38" s="14" t="s">
        <v>64</v>
      </c>
      <c r="C38" s="23">
        <f t="shared" ref="C38:D38" si="9">SUM(C39:C43)-C41</f>
        <v>3000</v>
      </c>
      <c r="D38" s="23">
        <f t="shared" si="9"/>
        <v>0</v>
      </c>
      <c r="E38" s="23">
        <v>0</v>
      </c>
      <c r="F38" s="61" t="s">
        <v>121</v>
      </c>
      <c r="G38" s="61"/>
      <c r="H38" s="73"/>
      <c r="I38" s="73"/>
      <c r="J38" s="3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3" customFormat="1" x14ac:dyDescent="0.2">
      <c r="A39" s="12">
        <v>33</v>
      </c>
      <c r="B39" s="14" t="s">
        <v>0</v>
      </c>
      <c r="C39" s="23">
        <v>0</v>
      </c>
      <c r="D39" s="23">
        <v>0</v>
      </c>
      <c r="E39" s="23">
        <v>0</v>
      </c>
      <c r="F39" s="19"/>
      <c r="G39" s="19"/>
      <c r="H39" s="74"/>
      <c r="I39" s="74"/>
      <c r="J39" s="3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3" customFormat="1" x14ac:dyDescent="0.2">
      <c r="A40" s="12">
        <v>34</v>
      </c>
      <c r="B40" s="14" t="s">
        <v>1</v>
      </c>
      <c r="C40" s="23">
        <v>0</v>
      </c>
      <c r="D40" s="23">
        <v>0</v>
      </c>
      <c r="E40" s="23">
        <v>0</v>
      </c>
      <c r="F40" s="19"/>
      <c r="G40" s="19"/>
      <c r="H40" s="74"/>
      <c r="I40" s="74"/>
      <c r="J40" s="3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3" customFormat="1" x14ac:dyDescent="0.2">
      <c r="A41" s="12">
        <v>35</v>
      </c>
      <c r="B41" s="14" t="s">
        <v>7</v>
      </c>
      <c r="C41" s="23">
        <v>0</v>
      </c>
      <c r="D41" s="23">
        <v>0</v>
      </c>
      <c r="E41" s="23">
        <v>0</v>
      </c>
      <c r="F41" s="19"/>
      <c r="G41" s="19"/>
      <c r="H41" s="74"/>
      <c r="I41" s="74"/>
      <c r="J41" s="3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3" customFormat="1" x14ac:dyDescent="0.2">
      <c r="A42" s="12">
        <v>36</v>
      </c>
      <c r="B42" s="14" t="s">
        <v>5</v>
      </c>
      <c r="C42" s="23">
        <v>3000</v>
      </c>
      <c r="D42" s="23">
        <v>0</v>
      </c>
      <c r="E42" s="23">
        <v>0</v>
      </c>
      <c r="F42" s="19"/>
      <c r="G42" s="19"/>
      <c r="H42" s="74"/>
      <c r="I42" s="74"/>
      <c r="J42" s="3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3" customFormat="1" x14ac:dyDescent="0.2">
      <c r="A43" s="12">
        <v>37</v>
      </c>
      <c r="B43" s="14" t="s">
        <v>3</v>
      </c>
      <c r="C43" s="24">
        <v>0</v>
      </c>
      <c r="D43" s="23">
        <v>0</v>
      </c>
      <c r="E43" s="23">
        <v>0</v>
      </c>
      <c r="F43" s="19"/>
      <c r="G43" s="19"/>
      <c r="H43" s="74"/>
      <c r="I43" s="74"/>
      <c r="J43" s="34"/>
      <c r="K43" s="3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s="3" customFormat="1" ht="73.5" customHeight="1" x14ac:dyDescent="0.2">
      <c r="A44" s="12">
        <v>38</v>
      </c>
      <c r="B44" s="89" t="s">
        <v>65</v>
      </c>
      <c r="C44" s="11">
        <f t="shared" ref="C44:D44" si="10">SUM(C45:C49)-C47</f>
        <v>1674.1</v>
      </c>
      <c r="D44" s="11">
        <f t="shared" si="10"/>
        <v>2044.8000000000002</v>
      </c>
      <c r="E44" s="9">
        <f>D44/C44*100</f>
        <v>122.14324114449558</v>
      </c>
      <c r="F44" s="62" t="s">
        <v>145</v>
      </c>
      <c r="G44" s="86"/>
      <c r="H44" s="75"/>
      <c r="I44" s="75"/>
      <c r="J44" s="40"/>
      <c r="K44" s="9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3" customFormat="1" x14ac:dyDescent="0.2">
      <c r="A45" s="12">
        <v>39</v>
      </c>
      <c r="B45" s="14" t="s">
        <v>0</v>
      </c>
      <c r="C45" s="11">
        <v>378.3</v>
      </c>
      <c r="D45" s="11">
        <v>378.3</v>
      </c>
      <c r="E45" s="9">
        <f t="shared" ref="E45:E49" si="11">D45/C45*100</f>
        <v>100</v>
      </c>
      <c r="F45" s="11"/>
      <c r="G45" s="11"/>
      <c r="H45" s="76"/>
      <c r="I45" s="76"/>
      <c r="J45" s="40"/>
      <c r="K45" s="90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s="3" customFormat="1" x14ac:dyDescent="0.2">
      <c r="A46" s="12">
        <v>40</v>
      </c>
      <c r="B46" s="14" t="s">
        <v>51</v>
      </c>
      <c r="C46" s="11">
        <v>593.5</v>
      </c>
      <c r="D46" s="11">
        <v>593.5</v>
      </c>
      <c r="E46" s="9">
        <f t="shared" si="11"/>
        <v>100</v>
      </c>
      <c r="F46" s="11"/>
      <c r="G46" s="11"/>
      <c r="H46" s="76"/>
      <c r="I46" s="76"/>
      <c r="J46" s="40"/>
      <c r="K46" s="90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s="3" customFormat="1" x14ac:dyDescent="0.2">
      <c r="A47" s="12">
        <v>41</v>
      </c>
      <c r="B47" s="14" t="s">
        <v>7</v>
      </c>
      <c r="C47" s="11">
        <v>593.5</v>
      </c>
      <c r="D47" s="11">
        <v>565</v>
      </c>
      <c r="E47" s="9">
        <f t="shared" si="11"/>
        <v>95.19797809604043</v>
      </c>
      <c r="F47" s="11"/>
      <c r="G47" s="11"/>
      <c r="H47" s="76"/>
      <c r="I47" s="76"/>
      <c r="J47" s="40"/>
      <c r="K47" s="90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s="3" customFormat="1" x14ac:dyDescent="0.2">
      <c r="A48" s="12">
        <v>42</v>
      </c>
      <c r="B48" s="14" t="s">
        <v>5</v>
      </c>
      <c r="C48" s="11">
        <v>200</v>
      </c>
      <c r="D48" s="11">
        <v>200</v>
      </c>
      <c r="E48" s="9">
        <f t="shared" si="11"/>
        <v>100</v>
      </c>
      <c r="F48" s="11"/>
      <c r="G48" s="11"/>
      <c r="H48" s="76"/>
      <c r="I48" s="76"/>
      <c r="J48" s="40"/>
      <c r="K48" s="90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s="3" customFormat="1" x14ac:dyDescent="0.2">
      <c r="A49" s="12">
        <v>43</v>
      </c>
      <c r="B49" s="14" t="s">
        <v>3</v>
      </c>
      <c r="C49" s="11">
        <v>502.3</v>
      </c>
      <c r="D49" s="11">
        <v>873</v>
      </c>
      <c r="E49" s="9">
        <f t="shared" si="11"/>
        <v>173.80051761895282</v>
      </c>
      <c r="F49" s="11"/>
      <c r="G49" s="11"/>
      <c r="H49" s="76"/>
      <c r="I49" s="76"/>
      <c r="J49" s="40"/>
      <c r="K49" s="90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6" customFormat="1" ht="15.75" customHeight="1" x14ac:dyDescent="0.2">
      <c r="A50" s="12">
        <v>44</v>
      </c>
      <c r="B50" s="98" t="s">
        <v>11</v>
      </c>
      <c r="C50" s="99"/>
      <c r="D50" s="99"/>
      <c r="E50" s="99"/>
      <c r="F50" s="100"/>
      <c r="G50" s="97"/>
      <c r="H50" s="71"/>
      <c r="I50" s="71"/>
      <c r="J50" s="3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33" s="6" customFormat="1" ht="30" x14ac:dyDescent="0.2">
      <c r="A51" s="12">
        <v>45</v>
      </c>
      <c r="B51" s="14" t="s">
        <v>13</v>
      </c>
      <c r="C51" s="9">
        <f t="shared" ref="C51:D51" si="12">SUM(C52:C56)-C54</f>
        <v>839111.6</v>
      </c>
      <c r="D51" s="9">
        <f t="shared" si="12"/>
        <v>219413.4</v>
      </c>
      <c r="E51" s="9">
        <f>D51/C51*100</f>
        <v>26.148297794953617</v>
      </c>
      <c r="F51" s="59"/>
      <c r="G51" s="42"/>
      <c r="H51" s="68"/>
      <c r="I51" s="68"/>
      <c r="J51" s="3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33" s="3" customFormat="1" x14ac:dyDescent="0.2">
      <c r="A52" s="12">
        <v>46</v>
      </c>
      <c r="B52" s="14" t="s">
        <v>0</v>
      </c>
      <c r="C52" s="11">
        <f>C58+C64+C70+C76+C82+C88+C94+C100+C106</f>
        <v>168366.6</v>
      </c>
      <c r="D52" s="11">
        <f>D58+D64+D70+D76+D82+D88+D94+D100+D106</f>
        <v>168366.6</v>
      </c>
      <c r="E52" s="9">
        <f t="shared" ref="E52:E56" si="13">D52/C52*100</f>
        <v>100</v>
      </c>
      <c r="F52" s="59"/>
      <c r="G52" s="42"/>
      <c r="H52" s="68"/>
      <c r="I52" s="68"/>
      <c r="J52" s="3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33" s="3" customFormat="1" x14ac:dyDescent="0.2">
      <c r="A53" s="12">
        <v>47</v>
      </c>
      <c r="B53" s="14" t="s">
        <v>22</v>
      </c>
      <c r="C53" s="11">
        <f t="shared" ref="C53:D56" si="14">C59+C65+C71+C77+C83+C89+C95+C101+C107</f>
        <v>15518.9</v>
      </c>
      <c r="D53" s="11">
        <f t="shared" si="14"/>
        <v>12736.4</v>
      </c>
      <c r="E53" s="9">
        <f t="shared" si="13"/>
        <v>82.070249824407654</v>
      </c>
      <c r="F53" s="59"/>
      <c r="G53" s="42"/>
      <c r="H53" s="68"/>
      <c r="I53" s="68"/>
      <c r="J53" s="3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33" s="3" customFormat="1" x14ac:dyDescent="0.2">
      <c r="A54" s="12">
        <v>48</v>
      </c>
      <c r="B54" s="14" t="s">
        <v>4</v>
      </c>
      <c r="C54" s="11">
        <f t="shared" si="14"/>
        <v>2846.1</v>
      </c>
      <c r="D54" s="11">
        <f t="shared" si="14"/>
        <v>63.6</v>
      </c>
      <c r="E54" s="9">
        <f t="shared" si="13"/>
        <v>2.2346368715083798</v>
      </c>
      <c r="F54" s="59"/>
      <c r="G54" s="42"/>
      <c r="H54" s="68"/>
      <c r="I54" s="68"/>
      <c r="J54" s="3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33" s="3" customFormat="1" x14ac:dyDescent="0.2">
      <c r="A55" s="12">
        <v>49</v>
      </c>
      <c r="B55" s="14" t="s">
        <v>6</v>
      </c>
      <c r="C55" s="11">
        <f t="shared" si="14"/>
        <v>113513.5</v>
      </c>
      <c r="D55" s="11">
        <f t="shared" si="14"/>
        <v>38310.399999999994</v>
      </c>
      <c r="E55" s="9">
        <f t="shared" si="13"/>
        <v>33.749642113052623</v>
      </c>
      <c r="F55" s="59"/>
      <c r="G55" s="42"/>
      <c r="H55" s="68"/>
      <c r="I55" s="68"/>
      <c r="J55" s="3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33" s="3" customFormat="1" x14ac:dyDescent="0.2">
      <c r="A56" s="12">
        <v>50</v>
      </c>
      <c r="B56" s="14" t="s">
        <v>3</v>
      </c>
      <c r="C56" s="11">
        <f t="shared" si="14"/>
        <v>541712.6</v>
      </c>
      <c r="D56" s="11">
        <f t="shared" si="14"/>
        <v>0</v>
      </c>
      <c r="E56" s="9">
        <f t="shared" si="13"/>
        <v>0</v>
      </c>
      <c r="F56" s="59"/>
      <c r="G56" s="42"/>
      <c r="H56" s="68"/>
      <c r="I56" s="68"/>
      <c r="J56" s="3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33" s="6" customFormat="1" ht="58.5" customHeight="1" x14ac:dyDescent="0.2">
      <c r="A57" s="12">
        <v>51</v>
      </c>
      <c r="B57" s="14" t="s">
        <v>66</v>
      </c>
      <c r="C57" s="9">
        <f t="shared" ref="C57:D57" si="15">SUM(C58:C62)-C60</f>
        <v>23500</v>
      </c>
      <c r="D57" s="9">
        <f t="shared" si="15"/>
        <v>0</v>
      </c>
      <c r="E57" s="9">
        <v>0</v>
      </c>
      <c r="F57" s="14" t="s">
        <v>121</v>
      </c>
      <c r="G57" s="14"/>
      <c r="H57" s="72"/>
      <c r="I57" s="72"/>
      <c r="J57" s="3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33" s="3" customFormat="1" x14ac:dyDescent="0.2">
      <c r="A58" s="12">
        <v>52</v>
      </c>
      <c r="B58" s="14" t="s">
        <v>0</v>
      </c>
      <c r="C58" s="11">
        <v>0</v>
      </c>
      <c r="D58" s="11">
        <v>0</v>
      </c>
      <c r="E58" s="11">
        <v>0</v>
      </c>
      <c r="F58" s="59"/>
      <c r="G58" s="42"/>
      <c r="H58" s="68"/>
      <c r="I58" s="68"/>
      <c r="J58" s="3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33" s="3" customFormat="1" ht="15.75" customHeight="1" x14ac:dyDescent="0.2">
      <c r="A59" s="12">
        <v>53</v>
      </c>
      <c r="B59" s="14" t="s">
        <v>50</v>
      </c>
      <c r="C59" s="11">
        <v>0</v>
      </c>
      <c r="D59" s="11">
        <v>0</v>
      </c>
      <c r="E59" s="11">
        <v>0</v>
      </c>
      <c r="F59" s="59"/>
      <c r="G59" s="42"/>
      <c r="H59" s="68"/>
      <c r="I59" s="68"/>
      <c r="J59" s="3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33" s="3" customFormat="1" x14ac:dyDescent="0.2">
      <c r="A60" s="12">
        <v>54</v>
      </c>
      <c r="B60" s="14" t="s">
        <v>7</v>
      </c>
      <c r="C60" s="11">
        <v>0</v>
      </c>
      <c r="D60" s="11">
        <v>0</v>
      </c>
      <c r="E60" s="11">
        <v>0</v>
      </c>
      <c r="F60" s="59"/>
      <c r="G60" s="42"/>
      <c r="H60" s="68"/>
      <c r="I60" s="68"/>
      <c r="J60" s="3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33" s="3" customFormat="1" x14ac:dyDescent="0.2">
      <c r="A61" s="12">
        <v>55</v>
      </c>
      <c r="B61" s="14" t="s">
        <v>5</v>
      </c>
      <c r="C61" s="11">
        <v>23500</v>
      </c>
      <c r="D61" s="11">
        <v>0</v>
      </c>
      <c r="E61" s="11">
        <v>0</v>
      </c>
      <c r="F61" s="59"/>
      <c r="G61" s="42"/>
      <c r="H61" s="68"/>
      <c r="I61" s="68"/>
      <c r="J61" s="3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33" s="3" customFormat="1" x14ac:dyDescent="0.2">
      <c r="A62" s="12">
        <v>56</v>
      </c>
      <c r="B62" s="14" t="s">
        <v>3</v>
      </c>
      <c r="C62" s="11">
        <v>0</v>
      </c>
      <c r="D62" s="11">
        <v>0</v>
      </c>
      <c r="E62" s="11">
        <v>0</v>
      </c>
      <c r="F62" s="59"/>
      <c r="G62" s="42"/>
      <c r="H62" s="68"/>
      <c r="I62" s="68"/>
      <c r="J62" s="3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33" s="6" customFormat="1" ht="90" customHeight="1" x14ac:dyDescent="0.2">
      <c r="A63" s="12">
        <v>57</v>
      </c>
      <c r="B63" s="14" t="s">
        <v>67</v>
      </c>
      <c r="C63" s="9">
        <f t="shared" ref="C63:D63" si="16">SUM(C64:C68)-C66</f>
        <v>590</v>
      </c>
      <c r="D63" s="9">
        <f t="shared" si="16"/>
        <v>590</v>
      </c>
      <c r="E63" s="9">
        <f>D63/C63*100</f>
        <v>100</v>
      </c>
      <c r="F63" s="14" t="s">
        <v>122</v>
      </c>
      <c r="G63" s="14"/>
      <c r="H63" s="72"/>
      <c r="I63" s="72"/>
      <c r="J63" s="3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33" s="3" customFormat="1" x14ac:dyDescent="0.2">
      <c r="A64" s="12">
        <v>58</v>
      </c>
      <c r="B64" s="14" t="s">
        <v>0</v>
      </c>
      <c r="C64" s="11">
        <v>0</v>
      </c>
      <c r="D64" s="11">
        <v>0</v>
      </c>
      <c r="E64" s="11">
        <v>0</v>
      </c>
      <c r="F64" s="59"/>
      <c r="G64" s="42"/>
      <c r="H64" s="68"/>
      <c r="I64" s="68"/>
      <c r="J64" s="3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s="3" customFormat="1" ht="15" customHeight="1" x14ac:dyDescent="0.2">
      <c r="A65" s="12">
        <v>59</v>
      </c>
      <c r="B65" s="14" t="s">
        <v>1</v>
      </c>
      <c r="C65" s="11">
        <v>0</v>
      </c>
      <c r="D65" s="11">
        <v>0</v>
      </c>
      <c r="E65" s="11">
        <v>0</v>
      </c>
      <c r="F65" s="59"/>
      <c r="G65" s="42"/>
      <c r="H65" s="68"/>
      <c r="I65" s="68"/>
      <c r="J65" s="3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s="3" customFormat="1" x14ac:dyDescent="0.2">
      <c r="A66" s="12">
        <v>60</v>
      </c>
      <c r="B66" s="14" t="s">
        <v>7</v>
      </c>
      <c r="C66" s="11">
        <v>0</v>
      </c>
      <c r="D66" s="11">
        <v>0</v>
      </c>
      <c r="E66" s="11">
        <v>0</v>
      </c>
      <c r="F66" s="59"/>
      <c r="G66" s="42"/>
      <c r="H66" s="68"/>
      <c r="I66" s="68"/>
      <c r="J66" s="3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s="3" customFormat="1" x14ac:dyDescent="0.2">
      <c r="A67" s="12">
        <v>61</v>
      </c>
      <c r="B67" s="14" t="s">
        <v>5</v>
      </c>
      <c r="C67" s="11">
        <v>590</v>
      </c>
      <c r="D67" s="11">
        <v>590</v>
      </c>
      <c r="E67" s="9">
        <f>D67/C67*100</f>
        <v>100</v>
      </c>
      <c r="F67" s="59"/>
      <c r="G67" s="42"/>
      <c r="H67" s="68"/>
      <c r="I67" s="68"/>
      <c r="J67" s="3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3" customFormat="1" x14ac:dyDescent="0.2">
      <c r="A68" s="12">
        <v>62</v>
      </c>
      <c r="B68" s="14" t="s">
        <v>3</v>
      </c>
      <c r="C68" s="11">
        <f>C111</f>
        <v>0</v>
      </c>
      <c r="D68" s="11">
        <v>0</v>
      </c>
      <c r="E68" s="11">
        <v>0</v>
      </c>
      <c r="F68" s="59"/>
      <c r="G68" s="42"/>
      <c r="H68" s="68"/>
      <c r="I68" s="68"/>
      <c r="J68" s="3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s="6" customFormat="1" ht="105" customHeight="1" x14ac:dyDescent="0.2">
      <c r="A69" s="12">
        <v>63</v>
      </c>
      <c r="B69" s="14" t="s">
        <v>68</v>
      </c>
      <c r="C69" s="9">
        <f t="shared" ref="C69:D69" si="17">SUM(C70:C74)-C72</f>
        <v>10641.3</v>
      </c>
      <c r="D69" s="9">
        <f t="shared" si="17"/>
        <v>580</v>
      </c>
      <c r="E69" s="9">
        <f>D69/C69*100</f>
        <v>5.4504618796575608</v>
      </c>
      <c r="F69" s="14" t="s">
        <v>127</v>
      </c>
      <c r="G69" s="14"/>
      <c r="H69" s="72"/>
      <c r="I69" s="72"/>
      <c r="J69" s="3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s="3" customFormat="1" x14ac:dyDescent="0.2">
      <c r="A70" s="12">
        <v>64</v>
      </c>
      <c r="B70" s="14" t="s">
        <v>0</v>
      </c>
      <c r="C70" s="11">
        <v>0</v>
      </c>
      <c r="D70" s="11">
        <v>0</v>
      </c>
      <c r="E70" s="11">
        <v>0</v>
      </c>
      <c r="F70" s="59"/>
      <c r="G70" s="42"/>
      <c r="H70" s="68"/>
      <c r="I70" s="68"/>
      <c r="J70" s="3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s="3" customFormat="1" ht="15.75" customHeight="1" x14ac:dyDescent="0.2">
      <c r="A71" s="12">
        <v>65</v>
      </c>
      <c r="B71" s="14" t="s">
        <v>46</v>
      </c>
      <c r="C71" s="10">
        <v>0</v>
      </c>
      <c r="D71" s="10">
        <v>0</v>
      </c>
      <c r="E71" s="10">
        <v>0</v>
      </c>
      <c r="F71" s="59"/>
      <c r="G71" s="42"/>
      <c r="H71" s="68"/>
      <c r="I71" s="68"/>
      <c r="J71" s="3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s="3" customFormat="1" x14ac:dyDescent="0.2">
      <c r="A72" s="12">
        <v>66</v>
      </c>
      <c r="B72" s="14" t="s">
        <v>7</v>
      </c>
      <c r="C72" s="10">
        <v>0</v>
      </c>
      <c r="D72" s="10">
        <v>0</v>
      </c>
      <c r="E72" s="10">
        <v>0</v>
      </c>
      <c r="F72" s="59"/>
      <c r="G72" s="42"/>
      <c r="H72" s="68"/>
      <c r="I72" s="68"/>
      <c r="J72" s="3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s="3" customFormat="1" x14ac:dyDescent="0.2">
      <c r="A73" s="12">
        <v>67</v>
      </c>
      <c r="B73" s="14" t="s">
        <v>5</v>
      </c>
      <c r="C73" s="10">
        <v>10641.3</v>
      </c>
      <c r="D73" s="10">
        <v>580</v>
      </c>
      <c r="E73" s="9">
        <f>D73/C73*100</f>
        <v>5.4504618796575608</v>
      </c>
      <c r="F73" s="59"/>
      <c r="G73" s="42"/>
      <c r="H73" s="68"/>
      <c r="I73" s="68"/>
      <c r="J73" s="3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s="3" customFormat="1" x14ac:dyDescent="0.2">
      <c r="A74" s="12">
        <v>68</v>
      </c>
      <c r="B74" s="14" t="s">
        <v>3</v>
      </c>
      <c r="C74" s="10">
        <v>0</v>
      </c>
      <c r="D74" s="10">
        <v>0</v>
      </c>
      <c r="E74" s="10">
        <v>0</v>
      </c>
      <c r="F74" s="59"/>
      <c r="G74" s="42"/>
      <c r="H74" s="68"/>
      <c r="I74" s="68"/>
      <c r="J74" s="3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s="6" customFormat="1" ht="135.75" customHeight="1" x14ac:dyDescent="0.2">
      <c r="A75" s="12">
        <v>69</v>
      </c>
      <c r="B75" s="14" t="s">
        <v>69</v>
      </c>
      <c r="C75" s="9">
        <f t="shared" ref="C75" si="18">SUM(C76:C80)-C78</f>
        <v>722752</v>
      </c>
      <c r="D75" s="9">
        <f>SUM(D76:D80)-D78</f>
        <v>181039.4</v>
      </c>
      <c r="E75" s="9">
        <f>D75/C75*100</f>
        <v>25.048619720180643</v>
      </c>
      <c r="F75" s="14" t="s">
        <v>123</v>
      </c>
      <c r="G75" s="14"/>
      <c r="H75" s="72"/>
      <c r="I75" s="72"/>
      <c r="J75" s="3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s="3" customFormat="1" x14ac:dyDescent="0.2">
      <c r="A76" s="12">
        <v>70</v>
      </c>
      <c r="B76" s="14" t="s">
        <v>59</v>
      </c>
      <c r="C76" s="11">
        <v>168366.6</v>
      </c>
      <c r="D76" s="64">
        <v>168366.6</v>
      </c>
      <c r="E76" s="9">
        <f t="shared" ref="E76:E77" si="19">D76/C76*100</f>
        <v>100</v>
      </c>
      <c r="F76" s="59"/>
      <c r="G76" s="42"/>
      <c r="H76" s="68"/>
      <c r="I76" s="68"/>
      <c r="J76" s="3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s="3" customFormat="1" x14ac:dyDescent="0.2">
      <c r="A77" s="12">
        <v>71</v>
      </c>
      <c r="B77" s="14" t="s">
        <v>60</v>
      </c>
      <c r="C77" s="11">
        <v>12672.8</v>
      </c>
      <c r="D77" s="64">
        <v>12672.8</v>
      </c>
      <c r="E77" s="9">
        <f t="shared" si="19"/>
        <v>100</v>
      </c>
      <c r="F77" s="59"/>
      <c r="G77" s="42"/>
      <c r="H77" s="68"/>
      <c r="I77" s="68"/>
      <c r="J77" s="3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s="3" customFormat="1" x14ac:dyDescent="0.2">
      <c r="A78" s="12">
        <v>72</v>
      </c>
      <c r="B78" s="14" t="s">
        <v>7</v>
      </c>
      <c r="C78" s="11">
        <v>0</v>
      </c>
      <c r="D78" s="11">
        <v>0</v>
      </c>
      <c r="E78" s="11">
        <v>0</v>
      </c>
      <c r="F78" s="59"/>
      <c r="G78" s="42"/>
      <c r="H78" s="68"/>
      <c r="I78" s="68"/>
      <c r="J78" s="3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s="3" customFormat="1" x14ac:dyDescent="0.2">
      <c r="A79" s="12">
        <v>73</v>
      </c>
      <c r="B79" s="14" t="s">
        <v>5</v>
      </c>
      <c r="C79" s="11">
        <v>0</v>
      </c>
      <c r="D79" s="11">
        <v>0</v>
      </c>
      <c r="E79" s="11">
        <v>0</v>
      </c>
      <c r="F79" s="59"/>
      <c r="G79" s="42"/>
      <c r="H79" s="68"/>
      <c r="I79" s="68"/>
      <c r="J79" s="3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s="3" customFormat="1" x14ac:dyDescent="0.2">
      <c r="A80" s="12">
        <v>74</v>
      </c>
      <c r="B80" s="14" t="s">
        <v>3</v>
      </c>
      <c r="C80" s="11">
        <v>541712.6</v>
      </c>
      <c r="D80" s="41">
        <v>0</v>
      </c>
      <c r="E80" s="11">
        <v>0</v>
      </c>
      <c r="F80" s="59"/>
      <c r="G80" s="42"/>
      <c r="H80" s="68"/>
      <c r="I80" s="68"/>
      <c r="J80" s="3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s="6" customFormat="1" ht="89.25" customHeight="1" x14ac:dyDescent="0.2">
      <c r="A81" s="12">
        <v>75</v>
      </c>
      <c r="B81" s="14" t="s">
        <v>70</v>
      </c>
      <c r="C81" s="9">
        <f t="shared" ref="C81:D81" si="20">SUM(C82:C86)-C84</f>
        <v>10000</v>
      </c>
      <c r="D81" s="9">
        <f t="shared" si="20"/>
        <v>10744.7</v>
      </c>
      <c r="E81" s="9">
        <f>D81/C81*100</f>
        <v>107.447</v>
      </c>
      <c r="F81" s="14" t="s">
        <v>124</v>
      </c>
      <c r="G81" s="14"/>
      <c r="H81" s="72"/>
      <c r="I81" s="72"/>
      <c r="J81" s="3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s="3" customFormat="1" x14ac:dyDescent="0.2">
      <c r="A82" s="12">
        <v>76</v>
      </c>
      <c r="B82" s="14" t="s">
        <v>0</v>
      </c>
      <c r="C82" s="11">
        <v>0</v>
      </c>
      <c r="D82" s="11">
        <v>0</v>
      </c>
      <c r="E82" s="11">
        <v>0</v>
      </c>
      <c r="F82" s="59"/>
      <c r="G82" s="42"/>
      <c r="H82" s="68"/>
      <c r="I82" s="68"/>
      <c r="J82" s="3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s="3" customFormat="1" x14ac:dyDescent="0.2">
      <c r="A83" s="12">
        <v>77</v>
      </c>
      <c r="B83" s="14" t="s">
        <v>50</v>
      </c>
      <c r="C83" s="10">
        <v>0</v>
      </c>
      <c r="D83" s="10">
        <v>0</v>
      </c>
      <c r="E83" s="10">
        <v>0</v>
      </c>
      <c r="F83" s="59"/>
      <c r="G83" s="42"/>
      <c r="H83" s="68"/>
      <c r="I83" s="68"/>
      <c r="J83" s="3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s="3" customFormat="1" x14ac:dyDescent="0.2">
      <c r="A84" s="12">
        <v>78</v>
      </c>
      <c r="B84" s="14" t="s">
        <v>7</v>
      </c>
      <c r="C84" s="10">
        <v>0</v>
      </c>
      <c r="D84" s="10">
        <v>0</v>
      </c>
      <c r="E84" s="10">
        <v>0</v>
      </c>
      <c r="F84" s="59"/>
      <c r="G84" s="42"/>
      <c r="H84" s="68"/>
      <c r="I84" s="68"/>
      <c r="J84" s="3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s="3" customFormat="1" x14ac:dyDescent="0.2">
      <c r="A85" s="12">
        <v>79</v>
      </c>
      <c r="B85" s="14" t="s">
        <v>5</v>
      </c>
      <c r="C85" s="10">
        <v>10000</v>
      </c>
      <c r="D85" s="10">
        <v>10744.7</v>
      </c>
      <c r="E85" s="9">
        <f>D85/C85*100</f>
        <v>107.447</v>
      </c>
      <c r="F85" s="59"/>
      <c r="G85" s="42"/>
      <c r="H85" s="68"/>
      <c r="I85" s="68"/>
      <c r="J85" s="3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s="3" customFormat="1" x14ac:dyDescent="0.2">
      <c r="A86" s="12">
        <v>80</v>
      </c>
      <c r="B86" s="14" t="s">
        <v>3</v>
      </c>
      <c r="C86" s="10">
        <v>0</v>
      </c>
      <c r="D86" s="10">
        <v>0</v>
      </c>
      <c r="E86" s="10">
        <v>0</v>
      </c>
      <c r="F86" s="59"/>
      <c r="G86" s="42"/>
      <c r="H86" s="68"/>
      <c r="I86" s="68"/>
      <c r="J86" s="3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s="3" customFormat="1" ht="138" customHeight="1" x14ac:dyDescent="0.2">
      <c r="A87" s="12">
        <v>81</v>
      </c>
      <c r="B87" s="89" t="s">
        <v>71</v>
      </c>
      <c r="C87" s="9">
        <f t="shared" ref="C87:D87" si="21">SUM(C88:C92)-C90</f>
        <v>20752</v>
      </c>
      <c r="D87" s="20">
        <f t="shared" si="21"/>
        <v>4978.2</v>
      </c>
      <c r="E87" s="9">
        <f>D87/C87*100</f>
        <v>23.989013107170393</v>
      </c>
      <c r="F87" s="65" t="s">
        <v>151</v>
      </c>
      <c r="G87" s="86"/>
      <c r="H87" s="77"/>
      <c r="I87" s="77"/>
      <c r="J87" s="3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s="3" customFormat="1" x14ac:dyDescent="0.2">
      <c r="A88" s="12">
        <v>82</v>
      </c>
      <c r="B88" s="14" t="s">
        <v>0</v>
      </c>
      <c r="C88" s="22">
        <v>0</v>
      </c>
      <c r="D88" s="22">
        <v>0</v>
      </c>
      <c r="E88" s="21">
        <v>0</v>
      </c>
      <c r="F88" s="16"/>
      <c r="G88" s="16"/>
      <c r="H88" s="78"/>
      <c r="I88" s="78"/>
      <c r="J88" s="3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s="3" customFormat="1" x14ac:dyDescent="0.2">
      <c r="A89" s="12">
        <v>83</v>
      </c>
      <c r="B89" s="14" t="s">
        <v>19</v>
      </c>
      <c r="C89" s="22">
        <v>0</v>
      </c>
      <c r="D89" s="22">
        <v>0</v>
      </c>
      <c r="E89" s="11">
        <v>0</v>
      </c>
      <c r="F89" s="16"/>
      <c r="G89" s="16"/>
      <c r="H89" s="78"/>
      <c r="I89" s="78"/>
      <c r="J89" s="3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s="3" customFormat="1" x14ac:dyDescent="0.2">
      <c r="A90" s="12">
        <v>84</v>
      </c>
      <c r="B90" s="14" t="s">
        <v>7</v>
      </c>
      <c r="C90" s="22">
        <v>0</v>
      </c>
      <c r="D90" s="22">
        <v>0</v>
      </c>
      <c r="E90" s="11">
        <v>0</v>
      </c>
      <c r="F90" s="16"/>
      <c r="G90" s="16"/>
      <c r="H90" s="78"/>
      <c r="I90" s="78"/>
      <c r="J90" s="3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s="3" customFormat="1" x14ac:dyDescent="0.2">
      <c r="A91" s="12">
        <v>85</v>
      </c>
      <c r="B91" s="14" t="s">
        <v>6</v>
      </c>
      <c r="C91" s="10">
        <v>20752</v>
      </c>
      <c r="D91" s="22">
        <v>4978.2</v>
      </c>
      <c r="E91" s="9">
        <f>D91/C91*100</f>
        <v>23.989013107170393</v>
      </c>
      <c r="F91" s="16"/>
      <c r="G91" s="16"/>
      <c r="H91" s="78"/>
      <c r="I91" s="78"/>
      <c r="J91" s="3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s="3" customFormat="1" x14ac:dyDescent="0.2">
      <c r="A92" s="12">
        <v>86</v>
      </c>
      <c r="B92" s="14" t="s">
        <v>3</v>
      </c>
      <c r="C92" s="22">
        <v>0</v>
      </c>
      <c r="D92" s="22">
        <v>0</v>
      </c>
      <c r="E92" s="22">
        <v>0</v>
      </c>
      <c r="F92" s="16"/>
      <c r="G92" s="16"/>
      <c r="H92" s="78"/>
      <c r="I92" s="78"/>
      <c r="J92" s="3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s="6" customFormat="1" ht="77.25" customHeight="1" x14ac:dyDescent="0.2">
      <c r="A93" s="12">
        <v>87</v>
      </c>
      <c r="B93" s="14" t="s">
        <v>52</v>
      </c>
      <c r="C93" s="20">
        <f t="shared" ref="C93:D93" si="22">SUM(C94:C98)-C96</f>
        <v>1988</v>
      </c>
      <c r="D93" s="20">
        <f t="shared" si="22"/>
        <v>0</v>
      </c>
      <c r="E93" s="20">
        <v>0</v>
      </c>
      <c r="F93" s="14" t="s">
        <v>121</v>
      </c>
      <c r="G93" s="14"/>
      <c r="H93" s="72"/>
      <c r="I93" s="72"/>
      <c r="J93" s="3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s="6" customFormat="1" x14ac:dyDescent="0.2">
      <c r="A94" s="12">
        <v>88</v>
      </c>
      <c r="B94" s="14" t="s">
        <v>0</v>
      </c>
      <c r="C94" s="11">
        <v>0</v>
      </c>
      <c r="D94" s="11">
        <v>0</v>
      </c>
      <c r="E94" s="20">
        <v>0</v>
      </c>
      <c r="F94" s="59"/>
      <c r="G94" s="42"/>
      <c r="H94" s="68"/>
      <c r="I94" s="68"/>
      <c r="J94" s="3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s="3" customFormat="1" x14ac:dyDescent="0.2">
      <c r="A95" s="12">
        <v>89</v>
      </c>
      <c r="B95" s="14" t="s">
        <v>23</v>
      </c>
      <c r="C95" s="22">
        <v>0</v>
      </c>
      <c r="D95" s="11">
        <v>0</v>
      </c>
      <c r="E95" s="20">
        <v>0</v>
      </c>
      <c r="F95" s="59"/>
      <c r="G95" s="42"/>
      <c r="H95" s="68"/>
      <c r="I95" s="68"/>
      <c r="J95" s="3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s="3" customFormat="1" x14ac:dyDescent="0.2">
      <c r="A96" s="12">
        <v>90</v>
      </c>
      <c r="B96" s="14" t="s">
        <v>7</v>
      </c>
      <c r="C96" s="22">
        <v>0</v>
      </c>
      <c r="D96" s="11">
        <v>0</v>
      </c>
      <c r="E96" s="20">
        <v>0</v>
      </c>
      <c r="F96" s="59"/>
      <c r="G96" s="42"/>
      <c r="H96" s="68"/>
      <c r="I96" s="68"/>
      <c r="J96" s="3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s="3" customFormat="1" x14ac:dyDescent="0.2">
      <c r="A97" s="12">
        <v>91</v>
      </c>
      <c r="B97" s="14" t="s">
        <v>5</v>
      </c>
      <c r="C97" s="22">
        <v>1988</v>
      </c>
      <c r="D97" s="22">
        <v>0</v>
      </c>
      <c r="E97" s="20">
        <v>0</v>
      </c>
      <c r="F97" s="59"/>
      <c r="G97" s="42"/>
      <c r="H97" s="68"/>
      <c r="I97" s="68"/>
      <c r="J97" s="3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s="3" customFormat="1" x14ac:dyDescent="0.2">
      <c r="A98" s="12">
        <v>92</v>
      </c>
      <c r="B98" s="14" t="s">
        <v>3</v>
      </c>
      <c r="C98" s="10">
        <v>0</v>
      </c>
      <c r="D98" s="10">
        <v>0</v>
      </c>
      <c r="E98" s="20">
        <v>0</v>
      </c>
      <c r="F98" s="59"/>
      <c r="G98" s="42"/>
      <c r="H98" s="68"/>
      <c r="I98" s="68"/>
      <c r="J98" s="3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s="6" customFormat="1" ht="90" customHeight="1" x14ac:dyDescent="0.2">
      <c r="A99" s="12">
        <v>93</v>
      </c>
      <c r="B99" s="14" t="s">
        <v>40</v>
      </c>
      <c r="C99" s="9">
        <f t="shared" ref="C99:D99" si="23">SUM(C100:C104)-C102</f>
        <v>42872.800000000003</v>
      </c>
      <c r="D99" s="9">
        <f t="shared" si="23"/>
        <v>20882.3</v>
      </c>
      <c r="E99" s="9">
        <f>D99/C99*100</f>
        <v>48.707572166968326</v>
      </c>
      <c r="F99" s="14" t="s">
        <v>141</v>
      </c>
      <c r="G99" s="14"/>
      <c r="H99" s="72"/>
      <c r="I99" s="72"/>
      <c r="J99" s="3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s="6" customFormat="1" x14ac:dyDescent="0.2">
      <c r="A100" s="12">
        <v>94</v>
      </c>
      <c r="B100" s="14" t="s">
        <v>0</v>
      </c>
      <c r="C100" s="11">
        <v>0</v>
      </c>
      <c r="D100" s="11">
        <v>0</v>
      </c>
      <c r="E100" s="11">
        <v>0</v>
      </c>
      <c r="F100" s="59"/>
      <c r="G100" s="42"/>
      <c r="H100" s="68"/>
      <c r="I100" s="68"/>
      <c r="J100" s="3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s="3" customFormat="1" x14ac:dyDescent="0.2">
      <c r="A101" s="12">
        <v>95</v>
      </c>
      <c r="B101" s="14" t="s">
        <v>22</v>
      </c>
      <c r="C101" s="10">
        <v>0</v>
      </c>
      <c r="D101" s="10">
        <v>0</v>
      </c>
      <c r="E101" s="10">
        <v>0</v>
      </c>
      <c r="F101" s="59"/>
      <c r="G101" s="42"/>
      <c r="H101" s="68"/>
      <c r="I101" s="68"/>
      <c r="J101" s="3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s="3" customFormat="1" x14ac:dyDescent="0.2">
      <c r="A102" s="12">
        <v>96</v>
      </c>
      <c r="B102" s="14" t="s">
        <v>7</v>
      </c>
      <c r="C102" s="10">
        <v>0</v>
      </c>
      <c r="D102" s="10">
        <v>0</v>
      </c>
      <c r="E102" s="10">
        <v>0</v>
      </c>
      <c r="F102" s="59"/>
      <c r="G102" s="42"/>
      <c r="H102" s="68"/>
      <c r="I102" s="68"/>
      <c r="J102" s="3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s="3" customFormat="1" x14ac:dyDescent="0.2">
      <c r="A103" s="12">
        <v>97</v>
      </c>
      <c r="B103" s="14" t="s">
        <v>5</v>
      </c>
      <c r="C103" s="10">
        <v>42872.800000000003</v>
      </c>
      <c r="D103" s="10">
        <v>20882.3</v>
      </c>
      <c r="E103" s="9">
        <f>D103/C103*100</f>
        <v>48.707572166968326</v>
      </c>
      <c r="F103" s="59"/>
      <c r="G103" s="42"/>
      <c r="H103" s="68"/>
      <c r="I103" s="68"/>
      <c r="J103" s="3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s="3" customFormat="1" x14ac:dyDescent="0.2">
      <c r="A104" s="12">
        <v>98</v>
      </c>
      <c r="B104" s="14" t="s">
        <v>3</v>
      </c>
      <c r="C104" s="10">
        <v>0</v>
      </c>
      <c r="D104" s="10">
        <v>0</v>
      </c>
      <c r="E104" s="10">
        <v>0</v>
      </c>
      <c r="F104" s="59"/>
      <c r="G104" s="42"/>
      <c r="H104" s="68"/>
      <c r="I104" s="68"/>
      <c r="J104" s="3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s="3" customFormat="1" ht="90.75" customHeight="1" x14ac:dyDescent="0.2">
      <c r="A105" s="12">
        <v>99</v>
      </c>
      <c r="B105" s="89" t="s">
        <v>72</v>
      </c>
      <c r="C105" s="11">
        <f t="shared" ref="C105:D105" si="24">SUM(C106:C110)-C108</f>
        <v>6015.5</v>
      </c>
      <c r="D105" s="11">
        <f t="shared" si="24"/>
        <v>598.80000000000007</v>
      </c>
      <c r="E105" s="9">
        <f>D105/C105*100</f>
        <v>9.9542847643587411</v>
      </c>
      <c r="F105" s="63" t="s">
        <v>157</v>
      </c>
      <c r="G105" s="88"/>
      <c r="H105" s="79"/>
      <c r="I105" s="79"/>
      <c r="J105" s="3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s="3" customFormat="1" x14ac:dyDescent="0.2">
      <c r="A106" s="12">
        <v>100</v>
      </c>
      <c r="B106" s="14" t="s">
        <v>0</v>
      </c>
      <c r="C106" s="11">
        <v>0</v>
      </c>
      <c r="D106" s="11">
        <v>0</v>
      </c>
      <c r="E106" s="11">
        <v>0</v>
      </c>
      <c r="F106" s="11"/>
      <c r="G106" s="11"/>
      <c r="H106" s="76"/>
      <c r="I106" s="76"/>
      <c r="J106" s="3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s="3" customFormat="1" x14ac:dyDescent="0.2">
      <c r="A107" s="12">
        <v>101</v>
      </c>
      <c r="B107" s="14" t="s">
        <v>19</v>
      </c>
      <c r="C107" s="11">
        <v>2846.1</v>
      </c>
      <c r="D107" s="11">
        <v>63.6</v>
      </c>
      <c r="E107" s="9">
        <f>D107/C107*100</f>
        <v>2.2346368715083798</v>
      </c>
      <c r="F107" s="11"/>
      <c r="G107" s="11"/>
      <c r="H107" s="76"/>
      <c r="I107" s="76"/>
      <c r="J107" s="3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s="3" customFormat="1" x14ac:dyDescent="0.2">
      <c r="A108" s="12">
        <v>102</v>
      </c>
      <c r="B108" s="14" t="s">
        <v>7</v>
      </c>
      <c r="C108" s="11">
        <v>2846.1</v>
      </c>
      <c r="D108" s="11">
        <v>63.6</v>
      </c>
      <c r="E108" s="9">
        <f t="shared" ref="E108:E109" si="25">D108/C108*100</f>
        <v>2.2346368715083798</v>
      </c>
      <c r="F108" s="11"/>
      <c r="G108" s="11"/>
      <c r="H108" s="76"/>
      <c r="I108" s="76"/>
      <c r="J108" s="3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s="3" customFormat="1" x14ac:dyDescent="0.2">
      <c r="A109" s="12">
        <v>103</v>
      </c>
      <c r="B109" s="14" t="s">
        <v>6</v>
      </c>
      <c r="C109" s="11">
        <v>3169.4</v>
      </c>
      <c r="D109" s="11">
        <v>535.20000000000005</v>
      </c>
      <c r="E109" s="9">
        <f t="shared" si="25"/>
        <v>16.886476935697608</v>
      </c>
      <c r="F109" s="11"/>
      <c r="G109" s="11"/>
      <c r="H109" s="76"/>
      <c r="I109" s="76"/>
      <c r="J109" s="3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s="3" customFormat="1" x14ac:dyDescent="0.2">
      <c r="A110" s="12">
        <v>104</v>
      </c>
      <c r="B110" s="14" t="s">
        <v>3</v>
      </c>
      <c r="C110" s="11">
        <v>0</v>
      </c>
      <c r="D110" s="11">
        <v>0</v>
      </c>
      <c r="E110" s="11">
        <v>0</v>
      </c>
      <c r="F110" s="11"/>
      <c r="G110" s="11"/>
      <c r="H110" s="76"/>
      <c r="I110" s="76"/>
      <c r="J110" s="3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s="3" customFormat="1" ht="16.5" customHeight="1" x14ac:dyDescent="0.2">
      <c r="A111" s="12">
        <v>105</v>
      </c>
      <c r="B111" s="98" t="s">
        <v>14</v>
      </c>
      <c r="C111" s="99"/>
      <c r="D111" s="99"/>
      <c r="E111" s="99"/>
      <c r="F111" s="100"/>
      <c r="G111" s="97"/>
      <c r="H111" s="71"/>
      <c r="I111" s="71"/>
      <c r="J111" s="3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s="6" customFormat="1" ht="45" customHeight="1" x14ac:dyDescent="0.2">
      <c r="A112" s="12">
        <v>106</v>
      </c>
      <c r="B112" s="14" t="s">
        <v>29</v>
      </c>
      <c r="C112" s="9">
        <f t="shared" ref="C112:D112" si="26">SUM(C113:C117)-C115</f>
        <v>247112.03</v>
      </c>
      <c r="D112" s="9">
        <f t="shared" si="26"/>
        <v>187355.90000000002</v>
      </c>
      <c r="E112" s="9">
        <f>D112/C112*100</f>
        <v>75.818202780334104</v>
      </c>
      <c r="F112" s="59"/>
      <c r="G112" s="42"/>
      <c r="H112" s="68"/>
      <c r="I112" s="68"/>
      <c r="J112" s="3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s="3" customFormat="1" x14ac:dyDescent="0.2">
      <c r="A113" s="12">
        <v>107</v>
      </c>
      <c r="B113" s="14" t="s">
        <v>0</v>
      </c>
      <c r="C113" s="11">
        <f>C119+C125+C131+C137+C143+C149</f>
        <v>0</v>
      </c>
      <c r="D113" s="11">
        <f>D119+D125+D131+D137+D143+D149</f>
        <v>0</v>
      </c>
      <c r="E113" s="9">
        <v>0</v>
      </c>
      <c r="F113" s="59"/>
      <c r="G113" s="42"/>
      <c r="H113" s="68"/>
      <c r="I113" s="68"/>
      <c r="J113" s="3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s="3" customFormat="1" ht="15" customHeight="1" x14ac:dyDescent="0.2">
      <c r="A114" s="12">
        <v>108</v>
      </c>
      <c r="B114" s="14" t="s">
        <v>23</v>
      </c>
      <c r="C114" s="11">
        <f>C120+C126+C132+C138+C144+C150+2846.1</f>
        <v>27064.399999999998</v>
      </c>
      <c r="D114" s="11">
        <f t="shared" ref="D114:D117" si="27">D120+D126+D132+D138+D144+D150</f>
        <v>56696.5</v>
      </c>
      <c r="E114" s="9">
        <f t="shared" ref="E114:E116" si="28">D114/C114*100</f>
        <v>209.48737086356988</v>
      </c>
      <c r="F114" s="59"/>
      <c r="G114" s="42"/>
      <c r="H114" s="68"/>
      <c r="I114" s="68"/>
      <c r="J114" s="3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s="3" customFormat="1" x14ac:dyDescent="0.2">
      <c r="A115" s="12">
        <v>109</v>
      </c>
      <c r="B115" s="14" t="s">
        <v>4</v>
      </c>
      <c r="C115" s="11">
        <f>C121+C127+C133+C139+C145+C151+2846.1</f>
        <v>27064.399999999998</v>
      </c>
      <c r="D115" s="11">
        <f t="shared" si="27"/>
        <v>56696.5</v>
      </c>
      <c r="E115" s="9">
        <f t="shared" si="28"/>
        <v>209.48737086356988</v>
      </c>
      <c r="F115" s="59"/>
      <c r="G115" s="42"/>
      <c r="H115" s="68"/>
      <c r="I115" s="68"/>
      <c r="J115" s="3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s="3" customFormat="1" x14ac:dyDescent="0.2">
      <c r="A116" s="12">
        <v>110</v>
      </c>
      <c r="B116" s="14" t="s">
        <v>6</v>
      </c>
      <c r="C116" s="11">
        <f>C122+C128+C134+C140+C146+C152+3169.4</f>
        <v>220047.63</v>
      </c>
      <c r="D116" s="11">
        <f t="shared" si="27"/>
        <v>130659.40000000001</v>
      </c>
      <c r="E116" s="9">
        <f t="shared" si="28"/>
        <v>59.377781074033841</v>
      </c>
      <c r="F116" s="59"/>
      <c r="G116" s="42"/>
      <c r="H116" s="68"/>
      <c r="I116" s="68"/>
      <c r="J116" s="3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s="3" customFormat="1" ht="15" customHeight="1" x14ac:dyDescent="0.2">
      <c r="A117" s="12">
        <v>111</v>
      </c>
      <c r="B117" s="14" t="s">
        <v>3</v>
      </c>
      <c r="C117" s="11">
        <f t="shared" ref="C117" si="29">C123+C129+C135+C141+C147+C153</f>
        <v>0</v>
      </c>
      <c r="D117" s="11">
        <f t="shared" si="27"/>
        <v>0</v>
      </c>
      <c r="E117" s="11"/>
      <c r="F117" s="59"/>
      <c r="G117" s="42"/>
      <c r="H117" s="68"/>
      <c r="I117" s="68"/>
      <c r="J117" s="3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s="3" customFormat="1" ht="77.25" customHeight="1" x14ac:dyDescent="0.2">
      <c r="A118" s="12">
        <v>112</v>
      </c>
      <c r="B118" s="14" t="s">
        <v>73</v>
      </c>
      <c r="C118" s="9">
        <f>SUM(C119:C123)-C121</f>
        <v>154890</v>
      </c>
      <c r="D118" s="9">
        <f>SUM(D119:D123)-D121</f>
        <v>39012.1</v>
      </c>
      <c r="E118" s="9">
        <f>D118/C118*100</f>
        <v>25.186971399057395</v>
      </c>
      <c r="F118" s="14" t="s">
        <v>142</v>
      </c>
      <c r="G118" s="14"/>
      <c r="H118" s="72"/>
      <c r="I118" s="72"/>
      <c r="J118" s="3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s="3" customFormat="1" x14ac:dyDescent="0.2">
      <c r="A119" s="12">
        <v>113</v>
      </c>
      <c r="B119" s="14" t="s">
        <v>0</v>
      </c>
      <c r="C119" s="11">
        <v>0</v>
      </c>
      <c r="D119" s="11">
        <v>0</v>
      </c>
      <c r="E119" s="11">
        <v>0</v>
      </c>
      <c r="F119" s="59"/>
      <c r="G119" s="42"/>
      <c r="H119" s="68"/>
      <c r="I119" s="68"/>
      <c r="J119" s="3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s="3" customFormat="1" x14ac:dyDescent="0.2">
      <c r="A120" s="12">
        <v>114</v>
      </c>
      <c r="B120" s="14" t="s">
        <v>19</v>
      </c>
      <c r="C120" s="11">
        <v>0</v>
      </c>
      <c r="D120" s="11">
        <v>0</v>
      </c>
      <c r="E120" s="11">
        <v>0</v>
      </c>
      <c r="F120" s="59"/>
      <c r="G120" s="42"/>
      <c r="H120" s="68"/>
      <c r="I120" s="68"/>
      <c r="J120" s="3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s="3" customFormat="1" x14ac:dyDescent="0.2">
      <c r="A121" s="12">
        <v>115</v>
      </c>
      <c r="B121" s="14" t="s">
        <v>7</v>
      </c>
      <c r="C121" s="11">
        <v>0</v>
      </c>
      <c r="D121" s="11">
        <v>0</v>
      </c>
      <c r="E121" s="11">
        <v>0</v>
      </c>
      <c r="F121" s="59"/>
      <c r="G121" s="42"/>
      <c r="H121" s="68"/>
      <c r="I121" s="68"/>
      <c r="J121" s="3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s="3" customFormat="1" x14ac:dyDescent="0.2">
      <c r="A122" s="12">
        <v>116</v>
      </c>
      <c r="B122" s="14" t="s">
        <v>6</v>
      </c>
      <c r="C122" s="11">
        <v>154890</v>
      </c>
      <c r="D122" s="11">
        <v>39012.1</v>
      </c>
      <c r="E122" s="9">
        <f>D122/C122*100</f>
        <v>25.186971399057395</v>
      </c>
      <c r="F122" s="59"/>
      <c r="G122" s="42"/>
      <c r="H122" s="68"/>
      <c r="I122" s="68"/>
      <c r="J122" s="3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s="3" customFormat="1" x14ac:dyDescent="0.2">
      <c r="A123" s="12">
        <v>117</v>
      </c>
      <c r="B123" s="14" t="s">
        <v>3</v>
      </c>
      <c r="C123" s="11">
        <v>0</v>
      </c>
      <c r="D123" s="11">
        <v>0</v>
      </c>
      <c r="E123" s="11">
        <v>0</v>
      </c>
      <c r="F123" s="59"/>
      <c r="G123" s="42"/>
      <c r="H123" s="68"/>
      <c r="I123" s="68"/>
      <c r="J123" s="3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s="6" customFormat="1" ht="75" customHeight="1" x14ac:dyDescent="0.2">
      <c r="A124" s="12">
        <v>118</v>
      </c>
      <c r="B124" s="14" t="s">
        <v>74</v>
      </c>
      <c r="C124" s="9">
        <f t="shared" ref="C124:D124" si="30">SUM(C125:C129)-C127</f>
        <v>35536</v>
      </c>
      <c r="D124" s="9">
        <f t="shared" si="30"/>
        <v>53578.5</v>
      </c>
      <c r="E124" s="9">
        <f>D124/C124*100</f>
        <v>150.77245610085549</v>
      </c>
      <c r="F124" s="14" t="s">
        <v>125</v>
      </c>
      <c r="G124" s="14"/>
      <c r="H124" s="72"/>
      <c r="I124" s="72"/>
      <c r="J124" s="3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s="3" customFormat="1" x14ac:dyDescent="0.2">
      <c r="A125" s="12">
        <v>119</v>
      </c>
      <c r="B125" s="14" t="s">
        <v>0</v>
      </c>
      <c r="C125" s="11">
        <v>0</v>
      </c>
      <c r="D125" s="11">
        <v>0</v>
      </c>
      <c r="E125" s="11">
        <v>0</v>
      </c>
      <c r="F125" s="59"/>
      <c r="G125" s="42"/>
      <c r="H125" s="68"/>
      <c r="I125" s="68"/>
      <c r="J125" s="3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s="3" customFormat="1" ht="15" customHeight="1" x14ac:dyDescent="0.2">
      <c r="A126" s="12">
        <v>120</v>
      </c>
      <c r="B126" s="14" t="s">
        <v>1</v>
      </c>
      <c r="C126" s="11">
        <v>0</v>
      </c>
      <c r="D126" s="11">
        <v>0</v>
      </c>
      <c r="E126" s="11">
        <v>0</v>
      </c>
      <c r="F126" s="59"/>
      <c r="G126" s="42"/>
      <c r="H126" s="68"/>
      <c r="I126" s="68"/>
      <c r="J126" s="3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s="3" customFormat="1" ht="15.75" customHeight="1" x14ac:dyDescent="0.2">
      <c r="A127" s="12">
        <v>121</v>
      </c>
      <c r="B127" s="14" t="s">
        <v>7</v>
      </c>
      <c r="C127" s="11">
        <v>0</v>
      </c>
      <c r="D127" s="11">
        <v>0</v>
      </c>
      <c r="E127" s="11">
        <v>0</v>
      </c>
      <c r="F127" s="59"/>
      <c r="G127" s="42"/>
      <c r="H127" s="68"/>
      <c r="I127" s="68"/>
      <c r="J127" s="3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s="3" customFormat="1" ht="15.75" customHeight="1" x14ac:dyDescent="0.2">
      <c r="A128" s="12">
        <v>122</v>
      </c>
      <c r="B128" s="14" t="s">
        <v>5</v>
      </c>
      <c r="C128" s="11">
        <v>35536</v>
      </c>
      <c r="D128" s="11">
        <v>53578.5</v>
      </c>
      <c r="E128" s="9">
        <f>D128/C128*100</f>
        <v>150.77245610085549</v>
      </c>
      <c r="F128" s="59"/>
      <c r="G128" s="42"/>
      <c r="H128" s="68"/>
      <c r="I128" s="68"/>
      <c r="J128" s="3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s="3" customFormat="1" x14ac:dyDescent="0.2">
      <c r="A129" s="12">
        <v>123</v>
      </c>
      <c r="B129" s="14" t="s">
        <v>3</v>
      </c>
      <c r="C129" s="10">
        <v>0</v>
      </c>
      <c r="D129" s="11">
        <v>0</v>
      </c>
      <c r="E129" s="11">
        <v>0</v>
      </c>
      <c r="F129" s="59"/>
      <c r="G129" s="42"/>
      <c r="H129" s="68"/>
      <c r="I129" s="68"/>
      <c r="J129" s="3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s="6" customFormat="1" ht="60" customHeight="1" x14ac:dyDescent="0.2">
      <c r="A130" s="12">
        <v>124</v>
      </c>
      <c r="B130" s="14" t="s">
        <v>75</v>
      </c>
      <c r="C130" s="9">
        <f t="shared" ref="C130:D130" si="31">SUM(C131:C135)-C133</f>
        <v>1658.73</v>
      </c>
      <c r="D130" s="9">
        <f t="shared" si="31"/>
        <v>1657.8</v>
      </c>
      <c r="E130" s="9">
        <f>D130/C130*100</f>
        <v>99.943933008988807</v>
      </c>
      <c r="F130" s="14" t="s">
        <v>152</v>
      </c>
      <c r="G130" s="14"/>
      <c r="H130" s="72"/>
      <c r="I130" s="72"/>
      <c r="J130" s="3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s="3" customFormat="1" x14ac:dyDescent="0.2">
      <c r="A131" s="12">
        <v>125</v>
      </c>
      <c r="B131" s="14" t="s">
        <v>0</v>
      </c>
      <c r="C131" s="11">
        <v>0</v>
      </c>
      <c r="D131" s="11">
        <v>0</v>
      </c>
      <c r="E131" s="11">
        <v>0</v>
      </c>
      <c r="F131" s="59"/>
      <c r="G131" s="42"/>
      <c r="H131" s="68"/>
      <c r="I131" s="68"/>
      <c r="J131" s="3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s="3" customFormat="1" x14ac:dyDescent="0.2">
      <c r="A132" s="12">
        <v>126</v>
      </c>
      <c r="B132" s="14" t="s">
        <v>1</v>
      </c>
      <c r="C132" s="11">
        <v>0</v>
      </c>
      <c r="D132" s="11">
        <v>0</v>
      </c>
      <c r="E132" s="11">
        <v>0</v>
      </c>
      <c r="F132" s="59"/>
      <c r="G132" s="42"/>
      <c r="H132" s="68"/>
      <c r="I132" s="68"/>
      <c r="J132" s="3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s="3" customFormat="1" x14ac:dyDescent="0.2">
      <c r="A133" s="12">
        <v>127</v>
      </c>
      <c r="B133" s="14" t="s">
        <v>7</v>
      </c>
      <c r="C133" s="11">
        <v>0</v>
      </c>
      <c r="D133" s="11">
        <v>0</v>
      </c>
      <c r="E133" s="11">
        <v>0</v>
      </c>
      <c r="F133" s="59"/>
      <c r="G133" s="42"/>
      <c r="H133" s="68"/>
      <c r="I133" s="68"/>
      <c r="J133" s="3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s="3" customFormat="1" x14ac:dyDescent="0.2">
      <c r="A134" s="12">
        <v>128</v>
      </c>
      <c r="B134" s="14" t="s">
        <v>5</v>
      </c>
      <c r="C134" s="11">
        <v>1658.73</v>
      </c>
      <c r="D134" s="11">
        <v>1657.8</v>
      </c>
      <c r="E134" s="9">
        <f>D134/C134*100</f>
        <v>99.943933008988807</v>
      </c>
      <c r="F134" s="59"/>
      <c r="G134" s="42"/>
      <c r="H134" s="68"/>
      <c r="I134" s="68"/>
      <c r="J134" s="3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s="3" customFormat="1" x14ac:dyDescent="0.2">
      <c r="A135" s="12">
        <v>129</v>
      </c>
      <c r="B135" s="14" t="s">
        <v>3</v>
      </c>
      <c r="C135" s="10">
        <v>0</v>
      </c>
      <c r="D135" s="11">
        <v>0</v>
      </c>
      <c r="E135" s="11">
        <v>0</v>
      </c>
      <c r="F135" s="59"/>
      <c r="G135" s="42"/>
      <c r="H135" s="68"/>
      <c r="I135" s="68"/>
      <c r="J135" s="3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s="6" customFormat="1" ht="62.25" customHeight="1" x14ac:dyDescent="0.2">
      <c r="A136" s="12">
        <v>130</v>
      </c>
      <c r="B136" s="89" t="s">
        <v>76</v>
      </c>
      <c r="C136" s="9">
        <f t="shared" ref="C136:D136" si="32">SUM(C137:C141)-C139</f>
        <v>48011.8</v>
      </c>
      <c r="D136" s="9">
        <f t="shared" si="32"/>
        <v>91373.700000000012</v>
      </c>
      <c r="E136" s="9">
        <f>D136/C136*100</f>
        <v>190.31508920723655</v>
      </c>
      <c r="F136" s="14" t="s">
        <v>153</v>
      </c>
      <c r="G136" s="85"/>
      <c r="H136" s="72"/>
      <c r="I136" s="72"/>
      <c r="J136" s="3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s="3" customFormat="1" x14ac:dyDescent="0.2">
      <c r="A137" s="12">
        <v>131</v>
      </c>
      <c r="B137" s="14" t="s">
        <v>0</v>
      </c>
      <c r="C137" s="10">
        <v>0</v>
      </c>
      <c r="D137" s="10">
        <v>0</v>
      </c>
      <c r="E137" s="10">
        <v>0</v>
      </c>
      <c r="F137" s="83"/>
      <c r="G137" s="83"/>
      <c r="H137" s="68"/>
      <c r="I137" s="68"/>
      <c r="J137" s="3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s="3" customFormat="1" ht="15" customHeight="1" x14ac:dyDescent="0.2">
      <c r="A138" s="12">
        <v>132</v>
      </c>
      <c r="B138" s="14" t="s">
        <v>39</v>
      </c>
      <c r="C138" s="10">
        <v>24218.3</v>
      </c>
      <c r="D138" s="10">
        <f>21134+35562.5</f>
        <v>56696.5</v>
      </c>
      <c r="E138" s="9">
        <f>D138/C138*100</f>
        <v>234.10602726037749</v>
      </c>
      <c r="F138" s="83"/>
      <c r="G138" s="83"/>
      <c r="H138" s="68"/>
      <c r="I138" s="68"/>
      <c r="J138" s="3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s="3" customFormat="1" x14ac:dyDescent="0.2">
      <c r="A139" s="12">
        <v>133</v>
      </c>
      <c r="B139" s="14" t="s">
        <v>7</v>
      </c>
      <c r="C139" s="10">
        <v>24218.3</v>
      </c>
      <c r="D139" s="10">
        <f>21134+35562.5</f>
        <v>56696.5</v>
      </c>
      <c r="E139" s="9">
        <f t="shared" ref="E139:E140" si="33">D139/C139*100</f>
        <v>234.10602726037749</v>
      </c>
      <c r="F139" s="59"/>
      <c r="G139" s="42"/>
      <c r="H139" s="68"/>
      <c r="I139" s="68"/>
      <c r="J139" s="3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s="3" customFormat="1" x14ac:dyDescent="0.2">
      <c r="A140" s="12">
        <v>134</v>
      </c>
      <c r="B140" s="14" t="s">
        <v>5</v>
      </c>
      <c r="C140" s="10">
        <v>23793.5</v>
      </c>
      <c r="D140" s="10">
        <v>34677.199999999997</v>
      </c>
      <c r="E140" s="9">
        <f t="shared" si="33"/>
        <v>145.74232458444533</v>
      </c>
      <c r="F140" s="59"/>
      <c r="G140" s="42"/>
      <c r="H140" s="68"/>
      <c r="I140" s="68"/>
      <c r="J140" s="3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s="3" customFormat="1" x14ac:dyDescent="0.2">
      <c r="A141" s="12">
        <v>135</v>
      </c>
      <c r="B141" s="14" t="s">
        <v>3</v>
      </c>
      <c r="C141" s="10">
        <v>0</v>
      </c>
      <c r="D141" s="10">
        <v>0</v>
      </c>
      <c r="E141" s="10">
        <v>0</v>
      </c>
      <c r="F141" s="59"/>
      <c r="G141" s="42"/>
      <c r="H141" s="68"/>
      <c r="I141" s="68"/>
      <c r="J141" s="3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s="3" customFormat="1" ht="75.75" customHeight="1" x14ac:dyDescent="0.2">
      <c r="A142" s="12">
        <v>136</v>
      </c>
      <c r="B142" s="14" t="s">
        <v>77</v>
      </c>
      <c r="C142" s="9">
        <f t="shared" ref="C142:D142" si="34">SUM(C143:C147)-C145</f>
        <v>200</v>
      </c>
      <c r="D142" s="9">
        <f t="shared" si="34"/>
        <v>200</v>
      </c>
      <c r="E142" s="9">
        <f>D142/C142*100</f>
        <v>100</v>
      </c>
      <c r="F142" s="62" t="s">
        <v>126</v>
      </c>
      <c r="G142" s="62"/>
      <c r="H142" s="75"/>
      <c r="I142" s="75"/>
      <c r="J142" s="35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s="6" customFormat="1" x14ac:dyDescent="0.2">
      <c r="A143" s="12">
        <v>137</v>
      </c>
      <c r="B143" s="14" t="s">
        <v>0</v>
      </c>
      <c r="C143" s="11">
        <v>0</v>
      </c>
      <c r="D143" s="11">
        <v>0</v>
      </c>
      <c r="E143" s="11">
        <v>0</v>
      </c>
      <c r="F143" s="59"/>
      <c r="G143" s="42"/>
      <c r="H143" s="68"/>
      <c r="I143" s="68"/>
      <c r="J143" s="34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s="3" customFormat="1" x14ac:dyDescent="0.2">
      <c r="A144" s="12">
        <v>138</v>
      </c>
      <c r="B144" s="14" t="s">
        <v>1</v>
      </c>
      <c r="C144" s="11">
        <v>0</v>
      </c>
      <c r="D144" s="11">
        <v>0</v>
      </c>
      <c r="E144" s="11">
        <v>0</v>
      </c>
      <c r="F144" s="59"/>
      <c r="G144" s="42"/>
      <c r="H144" s="68"/>
      <c r="I144" s="68"/>
      <c r="J144" s="34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s="3" customFormat="1" x14ac:dyDescent="0.2">
      <c r="A145" s="12">
        <v>139</v>
      </c>
      <c r="B145" s="14" t="s">
        <v>7</v>
      </c>
      <c r="C145" s="10">
        <v>0</v>
      </c>
      <c r="D145" s="11">
        <v>0</v>
      </c>
      <c r="E145" s="11">
        <v>0</v>
      </c>
      <c r="F145" s="59"/>
      <c r="G145" s="42"/>
      <c r="H145" s="68"/>
      <c r="I145" s="68"/>
      <c r="J145" s="34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s="3" customFormat="1" x14ac:dyDescent="0.2">
      <c r="A146" s="12">
        <v>140</v>
      </c>
      <c r="B146" s="14" t="s">
        <v>5</v>
      </c>
      <c r="C146" s="11">
        <v>200</v>
      </c>
      <c r="D146" s="11">
        <v>200</v>
      </c>
      <c r="E146" s="9">
        <f>D146/C146*100</f>
        <v>100</v>
      </c>
      <c r="F146" s="59"/>
      <c r="G146" s="42"/>
      <c r="H146" s="68"/>
      <c r="I146" s="68"/>
      <c r="J146" s="34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s="3" customFormat="1" x14ac:dyDescent="0.2">
      <c r="A147" s="12">
        <v>141</v>
      </c>
      <c r="B147" s="14" t="s">
        <v>3</v>
      </c>
      <c r="C147" s="11">
        <v>0</v>
      </c>
      <c r="D147" s="11">
        <v>0</v>
      </c>
      <c r="E147" s="11">
        <v>0</v>
      </c>
      <c r="F147" s="59"/>
      <c r="G147" s="42"/>
      <c r="H147" s="68"/>
      <c r="I147" s="68"/>
      <c r="J147" s="34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s="3" customFormat="1" ht="60" customHeight="1" x14ac:dyDescent="0.2">
      <c r="A148" s="12">
        <v>142</v>
      </c>
      <c r="B148" s="14" t="s">
        <v>78</v>
      </c>
      <c r="C148" s="11">
        <f t="shared" ref="C148:D148" si="35">SUM(C149:C153)-C151</f>
        <v>800</v>
      </c>
      <c r="D148" s="11">
        <f t="shared" si="35"/>
        <v>1533.8</v>
      </c>
      <c r="E148" s="9">
        <f>D148/C148*100</f>
        <v>191.72499999999999</v>
      </c>
      <c r="F148" s="63" t="s">
        <v>129</v>
      </c>
      <c r="G148" s="63"/>
      <c r="H148" s="80"/>
      <c r="I148" s="80"/>
      <c r="J148" s="40"/>
      <c r="K148" s="91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s="3" customFormat="1" x14ac:dyDescent="0.2">
      <c r="A149" s="12">
        <v>143</v>
      </c>
      <c r="B149" s="14" t="s">
        <v>0</v>
      </c>
      <c r="C149" s="11">
        <v>0</v>
      </c>
      <c r="D149" s="11">
        <v>0</v>
      </c>
      <c r="E149" s="11">
        <v>0</v>
      </c>
      <c r="F149" s="11"/>
      <c r="G149" s="11"/>
      <c r="H149" s="76"/>
      <c r="I149" s="76"/>
      <c r="J149" s="40"/>
      <c r="K149" s="91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s="3" customFormat="1" x14ac:dyDescent="0.2">
      <c r="A150" s="12">
        <v>144</v>
      </c>
      <c r="B150" s="14" t="s">
        <v>19</v>
      </c>
      <c r="C150" s="11">
        <v>0</v>
      </c>
      <c r="D150" s="11">
        <v>0</v>
      </c>
      <c r="E150" s="11">
        <v>0</v>
      </c>
      <c r="F150" s="11"/>
      <c r="G150" s="11"/>
      <c r="H150" s="76"/>
      <c r="I150" s="76"/>
      <c r="J150" s="40"/>
      <c r="K150" s="91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s="3" customFormat="1" x14ac:dyDescent="0.2">
      <c r="A151" s="12">
        <v>145</v>
      </c>
      <c r="B151" s="14" t="s">
        <v>7</v>
      </c>
      <c r="C151" s="11">
        <v>0</v>
      </c>
      <c r="D151" s="11">
        <v>0</v>
      </c>
      <c r="E151" s="11">
        <v>0</v>
      </c>
      <c r="F151" s="11"/>
      <c r="G151" s="11"/>
      <c r="H151" s="76"/>
      <c r="I151" s="76"/>
      <c r="J151" s="40"/>
      <c r="K151" s="91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s="3" customFormat="1" x14ac:dyDescent="0.2">
      <c r="A152" s="12">
        <v>146</v>
      </c>
      <c r="B152" s="14" t="s">
        <v>6</v>
      </c>
      <c r="C152" s="11">
        <v>800</v>
      </c>
      <c r="D152" s="11">
        <v>1533.8</v>
      </c>
      <c r="E152" s="9">
        <f>D152/C152*100</f>
        <v>191.72499999999999</v>
      </c>
      <c r="F152" s="11"/>
      <c r="G152" s="11"/>
      <c r="H152" s="76"/>
      <c r="I152" s="76"/>
      <c r="J152" s="40"/>
      <c r="K152" s="91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s="3" customFormat="1" x14ac:dyDescent="0.2">
      <c r="A153" s="12">
        <v>147</v>
      </c>
      <c r="B153" s="14" t="s">
        <v>3</v>
      </c>
      <c r="C153" s="11">
        <v>0</v>
      </c>
      <c r="D153" s="11">
        <v>0</v>
      </c>
      <c r="E153" s="11">
        <v>0</v>
      </c>
      <c r="F153" s="11"/>
      <c r="G153" s="11"/>
      <c r="H153" s="76"/>
      <c r="I153" s="76"/>
      <c r="J153" s="40"/>
      <c r="K153" s="91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s="3" customFormat="1" ht="15.75" customHeight="1" x14ac:dyDescent="0.2">
      <c r="A154" s="12">
        <v>148</v>
      </c>
      <c r="B154" s="98" t="s">
        <v>15</v>
      </c>
      <c r="C154" s="99"/>
      <c r="D154" s="99"/>
      <c r="E154" s="99"/>
      <c r="F154" s="100"/>
      <c r="G154" s="97"/>
      <c r="H154" s="71"/>
      <c r="I154" s="71"/>
      <c r="J154" s="3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s="6" customFormat="1" ht="45" x14ac:dyDescent="0.2">
      <c r="A155" s="12">
        <v>149</v>
      </c>
      <c r="B155" s="14" t="s">
        <v>30</v>
      </c>
      <c r="C155" s="9">
        <f t="shared" ref="C155:D155" si="36">SUM(C156:C160)-C158</f>
        <v>129515.95636</v>
      </c>
      <c r="D155" s="9">
        <f t="shared" si="36"/>
        <v>5144.8999999999996</v>
      </c>
      <c r="E155" s="9">
        <f>D155/C155*100</f>
        <v>3.9724062923176331</v>
      </c>
      <c r="F155" s="59"/>
      <c r="G155" s="42"/>
      <c r="H155" s="68"/>
      <c r="I155" s="68"/>
      <c r="J155" s="3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s="6" customFormat="1" x14ac:dyDescent="0.2">
      <c r="A156" s="12">
        <v>150</v>
      </c>
      <c r="B156" s="14" t="s">
        <v>0</v>
      </c>
      <c r="C156" s="21">
        <f>C162+C168</f>
        <v>0</v>
      </c>
      <c r="D156" s="21">
        <f>D162+D168</f>
        <v>0</v>
      </c>
      <c r="E156" s="21">
        <v>0</v>
      </c>
      <c r="F156" s="59"/>
      <c r="G156" s="42"/>
      <c r="H156" s="68"/>
      <c r="I156" s="68"/>
      <c r="J156" s="3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s="3" customFormat="1" x14ac:dyDescent="0.2">
      <c r="A157" s="12">
        <v>151</v>
      </c>
      <c r="B157" s="14" t="s">
        <v>1</v>
      </c>
      <c r="C157" s="21">
        <f t="shared" ref="C157:D160" si="37">C163+C169</f>
        <v>0</v>
      </c>
      <c r="D157" s="21">
        <f t="shared" si="37"/>
        <v>0</v>
      </c>
      <c r="E157" s="21">
        <v>0</v>
      </c>
      <c r="F157" s="59"/>
      <c r="G157" s="42"/>
      <c r="H157" s="68"/>
      <c r="I157" s="68"/>
      <c r="J157" s="3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s="3" customFormat="1" x14ac:dyDescent="0.2">
      <c r="A158" s="12">
        <v>152</v>
      </c>
      <c r="B158" s="14" t="s">
        <v>7</v>
      </c>
      <c r="C158" s="21">
        <f t="shared" si="37"/>
        <v>0</v>
      </c>
      <c r="D158" s="21">
        <f t="shared" si="37"/>
        <v>0</v>
      </c>
      <c r="E158" s="21">
        <v>0</v>
      </c>
      <c r="F158" s="59"/>
      <c r="G158" s="42"/>
      <c r="H158" s="68"/>
      <c r="I158" s="68"/>
      <c r="J158" s="3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s="3" customFormat="1" x14ac:dyDescent="0.2">
      <c r="A159" s="12">
        <v>153</v>
      </c>
      <c r="B159" s="14" t="s">
        <v>5</v>
      </c>
      <c r="C159" s="11">
        <f t="shared" si="37"/>
        <v>129515.95636</v>
      </c>
      <c r="D159" s="21">
        <f t="shared" si="37"/>
        <v>5144.8999999999996</v>
      </c>
      <c r="E159" s="9">
        <f>D159/C159*100</f>
        <v>3.9724062923176331</v>
      </c>
      <c r="F159" s="59"/>
      <c r="G159" s="42"/>
      <c r="H159" s="68"/>
      <c r="I159" s="68"/>
      <c r="J159" s="3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s="3" customFormat="1" x14ac:dyDescent="0.2">
      <c r="A160" s="12">
        <v>154</v>
      </c>
      <c r="B160" s="14" t="s">
        <v>3</v>
      </c>
      <c r="C160" s="21">
        <f t="shared" si="37"/>
        <v>0</v>
      </c>
      <c r="D160" s="21">
        <f t="shared" si="37"/>
        <v>0</v>
      </c>
      <c r="E160" s="21">
        <v>0</v>
      </c>
      <c r="F160" s="59"/>
      <c r="G160" s="42"/>
      <c r="H160" s="68"/>
      <c r="I160" s="68"/>
      <c r="J160" s="3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s="3" customFormat="1" ht="92.25" customHeight="1" x14ac:dyDescent="0.2">
      <c r="A161" s="12">
        <v>155</v>
      </c>
      <c r="B161" s="89" t="s">
        <v>79</v>
      </c>
      <c r="C161" s="9">
        <f t="shared" ref="C161:D161" si="38">SUM(C162:C166)-C164</f>
        <v>22550</v>
      </c>
      <c r="D161" s="9">
        <f t="shared" si="38"/>
        <v>3755.6</v>
      </c>
      <c r="E161" s="9">
        <f>D161/C161*100</f>
        <v>16.654545454545456</v>
      </c>
      <c r="F161" s="14" t="s">
        <v>154</v>
      </c>
      <c r="G161" s="85"/>
      <c r="H161" s="72"/>
      <c r="I161" s="72"/>
      <c r="J161" s="3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s="6" customFormat="1" ht="15.75" customHeight="1" x14ac:dyDescent="0.2">
      <c r="A162" s="12">
        <v>156</v>
      </c>
      <c r="B162" s="14" t="s">
        <v>0</v>
      </c>
      <c r="C162" s="11">
        <v>0</v>
      </c>
      <c r="D162" s="11">
        <v>0</v>
      </c>
      <c r="E162" s="11">
        <v>0</v>
      </c>
      <c r="F162" s="59"/>
      <c r="G162" s="42"/>
      <c r="H162" s="68"/>
      <c r="I162" s="68"/>
      <c r="J162" s="3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s="3" customFormat="1" x14ac:dyDescent="0.2">
      <c r="A163" s="12">
        <v>157</v>
      </c>
      <c r="B163" s="14" t="s">
        <v>47</v>
      </c>
      <c r="C163" s="11">
        <v>0</v>
      </c>
      <c r="D163" s="11">
        <v>0</v>
      </c>
      <c r="E163" s="11">
        <v>0</v>
      </c>
      <c r="F163" s="59"/>
      <c r="G163" s="42"/>
      <c r="H163" s="68"/>
      <c r="I163" s="68"/>
      <c r="J163" s="3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s="3" customFormat="1" x14ac:dyDescent="0.2">
      <c r="A164" s="12">
        <v>158</v>
      </c>
      <c r="B164" s="14" t="s">
        <v>7</v>
      </c>
      <c r="C164" s="10">
        <v>0</v>
      </c>
      <c r="D164" s="11">
        <v>0</v>
      </c>
      <c r="E164" s="11">
        <v>0</v>
      </c>
      <c r="F164" s="59"/>
      <c r="G164" s="42"/>
      <c r="H164" s="68"/>
      <c r="I164" s="68"/>
      <c r="J164" s="3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s="3" customFormat="1" x14ac:dyDescent="0.2">
      <c r="A165" s="12">
        <v>159</v>
      </c>
      <c r="B165" s="14" t="s">
        <v>5</v>
      </c>
      <c r="C165" s="11">
        <v>22550</v>
      </c>
      <c r="D165" s="11">
        <v>3755.6</v>
      </c>
      <c r="E165" s="9">
        <f>D165/C165*100</f>
        <v>16.654545454545456</v>
      </c>
      <c r="F165" s="59"/>
      <c r="G165" s="42"/>
      <c r="H165" s="68"/>
      <c r="I165" s="68"/>
      <c r="J165" s="3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s="3" customFormat="1" x14ac:dyDescent="0.2">
      <c r="A166" s="12">
        <v>160</v>
      </c>
      <c r="B166" s="14" t="s">
        <v>3</v>
      </c>
      <c r="C166" s="10">
        <v>0</v>
      </c>
      <c r="D166" s="11">
        <v>0</v>
      </c>
      <c r="E166" s="11">
        <v>0</v>
      </c>
      <c r="F166" s="59"/>
      <c r="G166" s="42"/>
      <c r="H166" s="68"/>
      <c r="I166" s="68"/>
      <c r="J166" s="3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s="3" customFormat="1" ht="120" customHeight="1" x14ac:dyDescent="0.2">
      <c r="A167" s="12">
        <v>161</v>
      </c>
      <c r="B167" s="14" t="s">
        <v>80</v>
      </c>
      <c r="C167" s="10">
        <f t="shared" ref="C167:D167" si="39">SUM(C168:C172)-C170</f>
        <v>106965.95636</v>
      </c>
      <c r="D167" s="10">
        <f t="shared" si="39"/>
        <v>1389.3</v>
      </c>
      <c r="E167" s="9">
        <f>D167/C167*100</f>
        <v>1.2988244552539987</v>
      </c>
      <c r="F167" s="14" t="s">
        <v>143</v>
      </c>
      <c r="G167" s="14"/>
      <c r="H167" s="72"/>
      <c r="I167" s="72"/>
      <c r="J167" s="3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s="3" customFormat="1" x14ac:dyDescent="0.2">
      <c r="A168" s="12">
        <v>162</v>
      </c>
      <c r="B168" s="14" t="s">
        <v>0</v>
      </c>
      <c r="C168" s="10">
        <v>0</v>
      </c>
      <c r="D168" s="11">
        <v>0</v>
      </c>
      <c r="E168" s="11">
        <v>0</v>
      </c>
      <c r="F168" s="59"/>
      <c r="G168" s="42"/>
      <c r="H168" s="68"/>
      <c r="I168" s="68"/>
      <c r="J168" s="3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s="3" customFormat="1" x14ac:dyDescent="0.2">
      <c r="A169" s="12">
        <v>163</v>
      </c>
      <c r="B169" s="14" t="s">
        <v>1</v>
      </c>
      <c r="C169" s="10">
        <v>0</v>
      </c>
      <c r="D169" s="11">
        <v>0</v>
      </c>
      <c r="E169" s="11">
        <v>0</v>
      </c>
      <c r="F169" s="59"/>
      <c r="G169" s="42"/>
      <c r="H169" s="68"/>
      <c r="I169" s="68"/>
      <c r="J169" s="3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s="3" customFormat="1" x14ac:dyDescent="0.2">
      <c r="A170" s="12">
        <v>164</v>
      </c>
      <c r="B170" s="14" t="s">
        <v>7</v>
      </c>
      <c r="C170" s="10">
        <v>0</v>
      </c>
      <c r="D170" s="11">
        <v>0</v>
      </c>
      <c r="E170" s="11">
        <v>0</v>
      </c>
      <c r="F170" s="59"/>
      <c r="G170" s="42"/>
      <c r="H170" s="68"/>
      <c r="I170" s="68"/>
      <c r="J170" s="3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s="3" customFormat="1" x14ac:dyDescent="0.2">
      <c r="A171" s="12">
        <v>165</v>
      </c>
      <c r="B171" s="14" t="s">
        <v>5</v>
      </c>
      <c r="C171" s="10">
        <v>106965.95636</v>
      </c>
      <c r="D171" s="11">
        <v>1389.3</v>
      </c>
      <c r="E171" s="9">
        <f>D171/C171*100</f>
        <v>1.2988244552539987</v>
      </c>
      <c r="F171" s="59"/>
      <c r="G171" s="42"/>
      <c r="H171" s="68"/>
      <c r="I171" s="68"/>
      <c r="J171" s="3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s="3" customFormat="1" x14ac:dyDescent="0.2">
      <c r="A172" s="12">
        <v>166</v>
      </c>
      <c r="B172" s="14" t="s">
        <v>3</v>
      </c>
      <c r="C172" s="10">
        <v>0</v>
      </c>
      <c r="D172" s="11">
        <v>0</v>
      </c>
      <c r="E172" s="11">
        <v>0</v>
      </c>
      <c r="F172" s="59"/>
      <c r="G172" s="42"/>
      <c r="H172" s="68"/>
      <c r="I172" s="68"/>
      <c r="J172" s="3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s="3" customFormat="1" ht="15" customHeight="1" x14ac:dyDescent="0.2">
      <c r="A173" s="12">
        <v>167</v>
      </c>
      <c r="B173" s="98" t="s">
        <v>34</v>
      </c>
      <c r="C173" s="99"/>
      <c r="D173" s="99"/>
      <c r="E173" s="99"/>
      <c r="F173" s="100"/>
      <c r="G173" s="97"/>
      <c r="H173" s="71"/>
      <c r="I173" s="71"/>
      <c r="J173" s="3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s="6" customFormat="1" ht="45" customHeight="1" x14ac:dyDescent="0.2">
      <c r="A174" s="12">
        <v>168</v>
      </c>
      <c r="B174" s="14" t="s">
        <v>31</v>
      </c>
      <c r="C174" s="9">
        <f>SUM(C175:C179)-C177</f>
        <v>363017.05700000003</v>
      </c>
      <c r="D174" s="9">
        <f>SUM(D175:D179)-D177</f>
        <v>150700.9</v>
      </c>
      <c r="E174" s="9">
        <f>D174/C174*100</f>
        <v>41.513448774391883</v>
      </c>
      <c r="F174" s="59"/>
      <c r="G174" s="42"/>
      <c r="H174" s="68"/>
      <c r="I174" s="68"/>
      <c r="J174" s="3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s="3" customFormat="1" x14ac:dyDescent="0.2">
      <c r="A175" s="12">
        <v>169</v>
      </c>
      <c r="B175" s="14" t="s">
        <v>8</v>
      </c>
      <c r="C175" s="9">
        <f>C181+C187+C193+C199+C205+C211+C217+C223+C229+C235+C241+C247+C253+C259+C265</f>
        <v>0</v>
      </c>
      <c r="D175" s="9">
        <f>D181+D187+D193+D199+D205+D211+D217+D223+D229+D235+D241+D247+D253+D259+D265</f>
        <v>58419.34</v>
      </c>
      <c r="E175" s="9">
        <v>0</v>
      </c>
      <c r="F175" s="59"/>
      <c r="G175" s="42"/>
      <c r="H175" s="68"/>
      <c r="I175" s="68"/>
      <c r="J175" s="3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s="3" customFormat="1" x14ac:dyDescent="0.2">
      <c r="A176" s="12">
        <v>170</v>
      </c>
      <c r="B176" s="14" t="s">
        <v>25</v>
      </c>
      <c r="C176" s="9">
        <f t="shared" ref="C176:D179" si="40">C182+C188+C194+C200+C206+C212+C218+C224+C230+C236+C242+C248+C254+C260+C266</f>
        <v>74422.899999999994</v>
      </c>
      <c r="D176" s="9">
        <f t="shared" si="40"/>
        <v>16003.56</v>
      </c>
      <c r="E176" s="9">
        <f>D176/C176*100</f>
        <v>21.503542592400997</v>
      </c>
      <c r="F176" s="59"/>
      <c r="G176" s="42"/>
      <c r="H176" s="68"/>
      <c r="I176" s="68"/>
      <c r="J176" s="3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s="3" customFormat="1" x14ac:dyDescent="0.2">
      <c r="A177" s="12">
        <v>171</v>
      </c>
      <c r="B177" s="14" t="s">
        <v>4</v>
      </c>
      <c r="C177" s="9">
        <f t="shared" si="40"/>
        <v>74422.899999999994</v>
      </c>
      <c r="D177" s="9">
        <f t="shared" si="40"/>
        <v>74422.899999999994</v>
      </c>
      <c r="E177" s="9">
        <f t="shared" ref="E177:E178" si="41">D177/C177*100</f>
        <v>100</v>
      </c>
      <c r="F177" s="59"/>
      <c r="G177" s="42"/>
      <c r="H177" s="68"/>
      <c r="I177" s="68"/>
      <c r="J177" s="3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s="3" customFormat="1" x14ac:dyDescent="0.2">
      <c r="A178" s="12">
        <v>172</v>
      </c>
      <c r="B178" s="14" t="s">
        <v>6</v>
      </c>
      <c r="C178" s="9">
        <f t="shared" si="40"/>
        <v>284160.65700000001</v>
      </c>
      <c r="D178" s="9">
        <f t="shared" si="40"/>
        <v>65601</v>
      </c>
      <c r="E178" s="9">
        <f t="shared" si="41"/>
        <v>23.085884123642071</v>
      </c>
      <c r="F178" s="59"/>
      <c r="G178" s="42"/>
      <c r="H178" s="68"/>
      <c r="I178" s="68"/>
      <c r="J178" s="3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s="3" customFormat="1" x14ac:dyDescent="0.2">
      <c r="A179" s="12">
        <v>173</v>
      </c>
      <c r="B179" s="14" t="s">
        <v>3</v>
      </c>
      <c r="C179" s="9">
        <f t="shared" si="40"/>
        <v>4433.5</v>
      </c>
      <c r="D179" s="9">
        <f t="shared" si="40"/>
        <v>10677</v>
      </c>
      <c r="E179" s="9">
        <v>0</v>
      </c>
      <c r="F179" s="59"/>
      <c r="G179" s="42"/>
      <c r="H179" s="68"/>
      <c r="I179" s="68"/>
      <c r="J179" s="3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s="6" customFormat="1" ht="60" customHeight="1" x14ac:dyDescent="0.2">
      <c r="A180" s="12">
        <v>174</v>
      </c>
      <c r="B180" s="14" t="s">
        <v>81</v>
      </c>
      <c r="C180" s="9">
        <f t="shared" ref="C180:D180" si="42">SUM(C181:C185)-C183</f>
        <v>26316</v>
      </c>
      <c r="D180" s="20">
        <f t="shared" si="42"/>
        <v>0</v>
      </c>
      <c r="E180" s="20">
        <v>0</v>
      </c>
      <c r="F180" s="14" t="s">
        <v>128</v>
      </c>
      <c r="G180" s="14"/>
      <c r="H180" s="72"/>
      <c r="I180" s="72"/>
      <c r="J180" s="3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s="3" customFormat="1" x14ac:dyDescent="0.2">
      <c r="A181" s="12">
        <v>175</v>
      </c>
      <c r="B181" s="14" t="s">
        <v>8</v>
      </c>
      <c r="C181" s="20">
        <v>0</v>
      </c>
      <c r="D181" s="20">
        <v>0</v>
      </c>
      <c r="E181" s="20">
        <v>0</v>
      </c>
      <c r="F181" s="59"/>
      <c r="G181" s="42"/>
      <c r="H181" s="68"/>
      <c r="I181" s="68"/>
      <c r="J181" s="3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s="3" customFormat="1" x14ac:dyDescent="0.2">
      <c r="A182" s="12">
        <v>176</v>
      </c>
      <c r="B182" s="14" t="s">
        <v>1</v>
      </c>
      <c r="C182" s="20">
        <v>0</v>
      </c>
      <c r="D182" s="20">
        <v>0</v>
      </c>
      <c r="E182" s="20">
        <v>0</v>
      </c>
      <c r="F182" s="59"/>
      <c r="G182" s="42"/>
      <c r="H182" s="68"/>
      <c r="I182" s="68"/>
      <c r="J182" s="3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s="3" customFormat="1" x14ac:dyDescent="0.2">
      <c r="A183" s="12">
        <v>177</v>
      </c>
      <c r="B183" s="14" t="s">
        <v>7</v>
      </c>
      <c r="C183" s="22">
        <f t="shared" ref="C183" si="43">C182</f>
        <v>0</v>
      </c>
      <c r="D183" s="20">
        <v>0</v>
      </c>
      <c r="E183" s="20">
        <v>0</v>
      </c>
      <c r="F183" s="59"/>
      <c r="G183" s="42"/>
      <c r="H183" s="68"/>
      <c r="I183" s="68"/>
      <c r="J183" s="3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s="3" customFormat="1" x14ac:dyDescent="0.2">
      <c r="A184" s="12">
        <v>178</v>
      </c>
      <c r="B184" s="14" t="s">
        <v>5</v>
      </c>
      <c r="C184" s="9">
        <v>26316</v>
      </c>
      <c r="D184" s="20">
        <v>0</v>
      </c>
      <c r="E184" s="20">
        <v>0</v>
      </c>
      <c r="F184" s="59"/>
      <c r="G184" s="42"/>
      <c r="H184" s="68"/>
      <c r="I184" s="68"/>
      <c r="J184" s="3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s="3" customFormat="1" x14ac:dyDescent="0.2">
      <c r="A185" s="12">
        <v>179</v>
      </c>
      <c r="B185" s="14" t="s">
        <v>3</v>
      </c>
      <c r="C185" s="22">
        <v>0</v>
      </c>
      <c r="D185" s="20">
        <v>0</v>
      </c>
      <c r="E185" s="20">
        <v>0</v>
      </c>
      <c r="F185" s="59"/>
      <c r="G185" s="42"/>
      <c r="H185" s="68"/>
      <c r="I185" s="68"/>
      <c r="J185" s="3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s="3" customFormat="1" ht="149.25" customHeight="1" x14ac:dyDescent="0.2">
      <c r="A186" s="12">
        <v>180</v>
      </c>
      <c r="B186" s="89" t="s">
        <v>82</v>
      </c>
      <c r="C186" s="20">
        <f t="shared" ref="C186:D186" si="44">SUM(C187:C191)-C189</f>
        <v>3810.8</v>
      </c>
      <c r="D186" s="20">
        <f t="shared" si="44"/>
        <v>1561.5</v>
      </c>
      <c r="E186" s="9">
        <f>D186/C186*100</f>
        <v>40.975648157867113</v>
      </c>
      <c r="F186" s="14" t="s">
        <v>156</v>
      </c>
      <c r="G186" s="85"/>
      <c r="H186" s="81"/>
      <c r="I186" s="81"/>
      <c r="J186" s="3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s="3" customFormat="1" x14ac:dyDescent="0.2">
      <c r="A187" s="12">
        <v>181</v>
      </c>
      <c r="B187" s="14" t="s">
        <v>8</v>
      </c>
      <c r="C187" s="20">
        <v>0</v>
      </c>
      <c r="D187" s="9">
        <v>0</v>
      </c>
      <c r="E187" s="9">
        <v>0</v>
      </c>
      <c r="F187" s="59"/>
      <c r="G187" s="42"/>
      <c r="H187" s="68"/>
      <c r="I187" s="68"/>
      <c r="J187" s="3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s="3" customFormat="1" x14ac:dyDescent="0.2">
      <c r="A188" s="12">
        <v>182</v>
      </c>
      <c r="B188" s="14" t="s">
        <v>1</v>
      </c>
      <c r="C188" s="20">
        <v>0</v>
      </c>
      <c r="D188" s="9">
        <v>0</v>
      </c>
      <c r="E188" s="9">
        <v>0</v>
      </c>
      <c r="F188" s="59"/>
      <c r="G188" s="42"/>
      <c r="H188" s="68"/>
      <c r="I188" s="68"/>
      <c r="J188" s="3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s="3" customFormat="1" x14ac:dyDescent="0.2">
      <c r="A189" s="12">
        <v>183</v>
      </c>
      <c r="B189" s="14" t="s">
        <v>7</v>
      </c>
      <c r="C189" s="20">
        <v>0</v>
      </c>
      <c r="D189" s="9">
        <v>0</v>
      </c>
      <c r="E189" s="9">
        <v>0</v>
      </c>
      <c r="F189" s="59"/>
      <c r="G189" s="42"/>
      <c r="H189" s="68"/>
      <c r="I189" s="68"/>
      <c r="J189" s="3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s="3" customFormat="1" x14ac:dyDescent="0.2">
      <c r="A190" s="12">
        <v>184</v>
      </c>
      <c r="B190" s="14" t="s">
        <v>5</v>
      </c>
      <c r="C190" s="20">
        <v>3810.8</v>
      </c>
      <c r="D190" s="9">
        <v>1561.5</v>
      </c>
      <c r="E190" s="9">
        <f>D190/C190*100</f>
        <v>40.975648157867113</v>
      </c>
      <c r="F190" s="59"/>
      <c r="G190" s="42"/>
      <c r="H190" s="68"/>
      <c r="I190" s="68"/>
      <c r="J190" s="3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s="3" customFormat="1" x14ac:dyDescent="0.2">
      <c r="A191" s="12">
        <v>185</v>
      </c>
      <c r="B191" s="14" t="s">
        <v>3</v>
      </c>
      <c r="C191" s="25">
        <v>0</v>
      </c>
      <c r="D191" s="9">
        <v>0</v>
      </c>
      <c r="E191" s="9">
        <v>0</v>
      </c>
      <c r="F191" s="59"/>
      <c r="G191" s="42"/>
      <c r="H191" s="68"/>
      <c r="I191" s="68"/>
      <c r="J191" s="3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s="3" customFormat="1" ht="59.25" customHeight="1" x14ac:dyDescent="0.2">
      <c r="A192" s="12">
        <v>186</v>
      </c>
      <c r="B192" s="14" t="s">
        <v>83</v>
      </c>
      <c r="C192" s="20">
        <f t="shared" ref="C192:D192" si="45">SUM(C193:C197)-C195</f>
        <v>4240</v>
      </c>
      <c r="D192" s="20">
        <f t="shared" si="45"/>
        <v>3986.6</v>
      </c>
      <c r="E192" s="9">
        <f>D192/C192*100</f>
        <v>94.023584905660371</v>
      </c>
      <c r="F192" s="14" t="s">
        <v>144</v>
      </c>
      <c r="G192" s="14"/>
      <c r="H192" s="72"/>
      <c r="I192" s="72"/>
      <c r="J192" s="3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s="3" customFormat="1" x14ac:dyDescent="0.2">
      <c r="A193" s="12">
        <v>187</v>
      </c>
      <c r="B193" s="17" t="s">
        <v>8</v>
      </c>
      <c r="C193" s="21">
        <v>0</v>
      </c>
      <c r="D193" s="11">
        <v>0</v>
      </c>
      <c r="E193" s="11">
        <v>0</v>
      </c>
      <c r="F193" s="59"/>
      <c r="G193" s="42"/>
      <c r="H193" s="68"/>
      <c r="I193" s="68"/>
      <c r="J193" s="3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s="3" customFormat="1" x14ac:dyDescent="0.2">
      <c r="A194" s="12">
        <v>188</v>
      </c>
      <c r="B194" s="17" t="s">
        <v>22</v>
      </c>
      <c r="C194" s="21">
        <v>0</v>
      </c>
      <c r="D194" s="11">
        <v>0</v>
      </c>
      <c r="E194" s="11">
        <v>0</v>
      </c>
      <c r="F194" s="59"/>
      <c r="G194" s="42"/>
      <c r="H194" s="68"/>
      <c r="I194" s="68"/>
      <c r="J194" s="3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s="3" customFormat="1" x14ac:dyDescent="0.2">
      <c r="A195" s="12">
        <v>189</v>
      </c>
      <c r="B195" s="17" t="s">
        <v>7</v>
      </c>
      <c r="C195" s="22">
        <f t="shared" ref="C195" si="46">C194</f>
        <v>0</v>
      </c>
      <c r="D195" s="11">
        <v>0</v>
      </c>
      <c r="E195" s="11">
        <v>0</v>
      </c>
      <c r="F195" s="59"/>
      <c r="G195" s="42"/>
      <c r="H195" s="68"/>
      <c r="I195" s="68"/>
      <c r="J195" s="3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s="3" customFormat="1" x14ac:dyDescent="0.2">
      <c r="A196" s="12">
        <v>190</v>
      </c>
      <c r="B196" s="17" t="s">
        <v>5</v>
      </c>
      <c r="C196" s="21">
        <v>4240</v>
      </c>
      <c r="D196" s="11">
        <v>3986.6</v>
      </c>
      <c r="E196" s="9">
        <f>D196/C196*100</f>
        <v>94.023584905660371</v>
      </c>
      <c r="F196" s="59"/>
      <c r="G196" s="42"/>
      <c r="H196" s="68"/>
      <c r="I196" s="68"/>
      <c r="J196" s="3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s="3" customFormat="1" x14ac:dyDescent="0.2">
      <c r="A197" s="12">
        <v>191</v>
      </c>
      <c r="B197" s="17" t="s">
        <v>3</v>
      </c>
      <c r="C197" s="25">
        <v>0</v>
      </c>
      <c r="D197" s="11">
        <v>0</v>
      </c>
      <c r="E197" s="11">
        <v>0</v>
      </c>
      <c r="F197" s="59"/>
      <c r="G197" s="42"/>
      <c r="H197" s="68"/>
      <c r="I197" s="68"/>
      <c r="J197" s="3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s="6" customFormat="1" ht="75" customHeight="1" x14ac:dyDescent="0.2">
      <c r="A198" s="12">
        <v>192</v>
      </c>
      <c r="B198" s="14" t="s">
        <v>84</v>
      </c>
      <c r="C198" s="9">
        <f t="shared" ref="C198:D198" si="47">SUM(C199:C203)-C201</f>
        <v>6242.9</v>
      </c>
      <c r="D198" s="9">
        <f t="shared" si="47"/>
        <v>0</v>
      </c>
      <c r="E198" s="9">
        <v>0</v>
      </c>
      <c r="F198" s="14" t="s">
        <v>128</v>
      </c>
      <c r="G198" s="14"/>
      <c r="H198" s="72"/>
      <c r="I198" s="72"/>
      <c r="J198" s="3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s="3" customFormat="1" x14ac:dyDescent="0.2">
      <c r="A199" s="12">
        <v>193</v>
      </c>
      <c r="B199" s="14" t="s">
        <v>8</v>
      </c>
      <c r="C199" s="11">
        <v>0</v>
      </c>
      <c r="D199" s="11">
        <v>0</v>
      </c>
      <c r="E199" s="11">
        <v>0</v>
      </c>
      <c r="F199" s="59"/>
      <c r="G199" s="42"/>
      <c r="H199" s="68"/>
      <c r="I199" s="68"/>
      <c r="J199" s="3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s="3" customFormat="1" x14ac:dyDescent="0.2">
      <c r="A200" s="12">
        <v>194</v>
      </c>
      <c r="B200" s="14" t="s">
        <v>48</v>
      </c>
      <c r="C200" s="11">
        <v>0</v>
      </c>
      <c r="D200" s="11">
        <v>0</v>
      </c>
      <c r="E200" s="11">
        <v>0</v>
      </c>
      <c r="F200" s="59"/>
      <c r="G200" s="42"/>
      <c r="H200" s="68"/>
      <c r="I200" s="68"/>
      <c r="J200" s="3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s="3" customFormat="1" x14ac:dyDescent="0.2">
      <c r="A201" s="12">
        <v>195</v>
      </c>
      <c r="B201" s="14" t="s">
        <v>7</v>
      </c>
      <c r="C201" s="11">
        <v>0</v>
      </c>
      <c r="D201" s="11">
        <v>0</v>
      </c>
      <c r="E201" s="11">
        <v>0</v>
      </c>
      <c r="F201" s="59"/>
      <c r="G201" s="42"/>
      <c r="H201" s="68"/>
      <c r="I201" s="68"/>
      <c r="J201" s="3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s="3" customFormat="1" x14ac:dyDescent="0.2">
      <c r="A202" s="12">
        <v>196</v>
      </c>
      <c r="B202" s="14" t="s">
        <v>5</v>
      </c>
      <c r="C202" s="11">
        <v>6242.9</v>
      </c>
      <c r="D202" s="11">
        <v>0</v>
      </c>
      <c r="E202" s="11">
        <v>0</v>
      </c>
      <c r="F202" s="59"/>
      <c r="G202" s="42"/>
      <c r="H202" s="68"/>
      <c r="I202" s="68"/>
      <c r="J202" s="3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s="3" customFormat="1" x14ac:dyDescent="0.2">
      <c r="A203" s="12">
        <v>197</v>
      </c>
      <c r="B203" s="14" t="s">
        <v>3</v>
      </c>
      <c r="C203" s="15">
        <v>0</v>
      </c>
      <c r="D203" s="11">
        <v>0</v>
      </c>
      <c r="E203" s="11">
        <v>0</v>
      </c>
      <c r="F203" s="59"/>
      <c r="G203" s="42"/>
      <c r="H203" s="68"/>
      <c r="I203" s="68"/>
      <c r="J203" s="3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s="3" customFormat="1" ht="75" x14ac:dyDescent="0.2">
      <c r="A204" s="12">
        <v>198</v>
      </c>
      <c r="B204" s="14" t="s">
        <v>85</v>
      </c>
      <c r="C204" s="20">
        <f t="shared" ref="C204:D204" si="48">SUM(C205:C209)-C207</f>
        <v>3056.5740000000001</v>
      </c>
      <c r="D204" s="20">
        <f t="shared" si="48"/>
        <v>0</v>
      </c>
      <c r="E204" s="9">
        <v>0</v>
      </c>
      <c r="F204" s="14" t="s">
        <v>121</v>
      </c>
      <c r="G204" s="14"/>
      <c r="H204" s="72"/>
      <c r="I204" s="72"/>
      <c r="J204" s="3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s="6" customFormat="1" x14ac:dyDescent="0.2">
      <c r="A205" s="12">
        <v>199</v>
      </c>
      <c r="B205" s="14" t="s">
        <v>8</v>
      </c>
      <c r="C205" s="21">
        <v>0</v>
      </c>
      <c r="D205" s="11">
        <v>0</v>
      </c>
      <c r="E205" s="9">
        <v>0</v>
      </c>
      <c r="F205" s="59"/>
      <c r="G205" s="42"/>
      <c r="H205" s="68"/>
      <c r="I205" s="68"/>
      <c r="J205" s="3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s="3" customFormat="1" x14ac:dyDescent="0.2">
      <c r="A206" s="12">
        <v>200</v>
      </c>
      <c r="B206" s="14" t="s">
        <v>1</v>
      </c>
      <c r="C206" s="26">
        <v>0</v>
      </c>
      <c r="D206" s="11">
        <v>0</v>
      </c>
      <c r="E206" s="9">
        <v>0</v>
      </c>
      <c r="F206" s="59"/>
      <c r="G206" s="42"/>
      <c r="H206" s="68"/>
      <c r="I206" s="68"/>
      <c r="J206" s="3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s="3" customFormat="1" x14ac:dyDescent="0.2">
      <c r="A207" s="12">
        <v>201</v>
      </c>
      <c r="B207" s="14" t="s">
        <v>7</v>
      </c>
      <c r="C207" s="26">
        <v>0</v>
      </c>
      <c r="D207" s="11">
        <v>0</v>
      </c>
      <c r="E207" s="9">
        <v>0</v>
      </c>
      <c r="F207" s="59"/>
      <c r="G207" s="42"/>
      <c r="H207" s="68"/>
      <c r="I207" s="68"/>
      <c r="J207" s="3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s="3" customFormat="1" x14ac:dyDescent="0.2">
      <c r="A208" s="12">
        <v>202</v>
      </c>
      <c r="B208" s="14" t="s">
        <v>5</v>
      </c>
      <c r="C208" s="26">
        <v>3056.5740000000001</v>
      </c>
      <c r="D208" s="11">
        <v>0</v>
      </c>
      <c r="E208" s="9">
        <v>0</v>
      </c>
      <c r="F208" s="59"/>
      <c r="G208" s="42"/>
      <c r="H208" s="68"/>
      <c r="I208" s="68"/>
      <c r="J208" s="3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s="3" customFormat="1" x14ac:dyDescent="0.2">
      <c r="A209" s="12">
        <v>203</v>
      </c>
      <c r="B209" s="14" t="s">
        <v>3</v>
      </c>
      <c r="C209" s="26">
        <v>0</v>
      </c>
      <c r="D209" s="11">
        <v>0</v>
      </c>
      <c r="E209" s="9">
        <v>0</v>
      </c>
      <c r="F209" s="59"/>
      <c r="G209" s="42"/>
      <c r="H209" s="68"/>
      <c r="I209" s="68"/>
      <c r="J209" s="3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s="3" customFormat="1" ht="104.25" customHeight="1" x14ac:dyDescent="0.2">
      <c r="A210" s="12">
        <v>204</v>
      </c>
      <c r="B210" s="14" t="s">
        <v>86</v>
      </c>
      <c r="C210" s="9">
        <f t="shared" ref="C210:D210" si="49">SUM(C211:C215)-C213</f>
        <v>239.5</v>
      </c>
      <c r="D210" s="9">
        <f t="shared" si="49"/>
        <v>0</v>
      </c>
      <c r="E210" s="9">
        <v>0</v>
      </c>
      <c r="F210" s="14" t="s">
        <v>121</v>
      </c>
      <c r="G210" s="14"/>
      <c r="H210" s="72"/>
      <c r="I210" s="72"/>
      <c r="J210" s="3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s="6" customFormat="1" x14ac:dyDescent="0.2">
      <c r="A211" s="12">
        <v>205</v>
      </c>
      <c r="B211" s="14" t="s">
        <v>8</v>
      </c>
      <c r="C211" s="11">
        <v>0</v>
      </c>
      <c r="D211" s="11">
        <v>0</v>
      </c>
      <c r="E211" s="9">
        <v>0</v>
      </c>
      <c r="F211" s="59"/>
      <c r="G211" s="42"/>
      <c r="H211" s="68"/>
      <c r="I211" s="68"/>
      <c r="J211" s="3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s="3" customFormat="1" x14ac:dyDescent="0.2">
      <c r="A212" s="12">
        <v>206</v>
      </c>
      <c r="B212" s="14" t="s">
        <v>1</v>
      </c>
      <c r="C212" s="47">
        <v>0</v>
      </c>
      <c r="D212" s="11">
        <v>0</v>
      </c>
      <c r="E212" s="9">
        <v>0</v>
      </c>
      <c r="F212" s="59"/>
      <c r="G212" s="42"/>
      <c r="H212" s="68"/>
      <c r="I212" s="68"/>
      <c r="J212" s="3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s="3" customFormat="1" x14ac:dyDescent="0.2">
      <c r="A213" s="12">
        <v>207</v>
      </c>
      <c r="B213" s="14" t="s">
        <v>7</v>
      </c>
      <c r="C213" s="47">
        <v>0</v>
      </c>
      <c r="D213" s="11">
        <v>0</v>
      </c>
      <c r="E213" s="9">
        <v>0</v>
      </c>
      <c r="F213" s="59"/>
      <c r="G213" s="42"/>
      <c r="H213" s="68"/>
      <c r="I213" s="68"/>
      <c r="J213" s="3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s="3" customFormat="1" x14ac:dyDescent="0.2">
      <c r="A214" s="12">
        <v>208</v>
      </c>
      <c r="B214" s="14" t="s">
        <v>5</v>
      </c>
      <c r="C214" s="47">
        <v>239.5</v>
      </c>
      <c r="D214" s="11">
        <v>0</v>
      </c>
      <c r="E214" s="9">
        <v>0</v>
      </c>
      <c r="F214" s="59"/>
      <c r="G214" s="42"/>
      <c r="H214" s="68"/>
      <c r="I214" s="68"/>
      <c r="J214" s="3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s="3" customFormat="1" x14ac:dyDescent="0.2">
      <c r="A215" s="12">
        <v>209</v>
      </c>
      <c r="B215" s="14" t="s">
        <v>3</v>
      </c>
      <c r="C215" s="47">
        <v>0</v>
      </c>
      <c r="D215" s="11">
        <v>0</v>
      </c>
      <c r="E215" s="9">
        <v>0</v>
      </c>
      <c r="F215" s="59"/>
      <c r="G215" s="42"/>
      <c r="H215" s="68"/>
      <c r="I215" s="68"/>
      <c r="J215" s="3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s="3" customFormat="1" ht="75" x14ac:dyDescent="0.2">
      <c r="A216" s="12">
        <v>210</v>
      </c>
      <c r="B216" s="14" t="s">
        <v>41</v>
      </c>
      <c r="C216" s="9">
        <f>SUM(C217:C221)-C219</f>
        <v>12061.887000000001</v>
      </c>
      <c r="D216" s="9">
        <f>SUM(D217:D221)-D219</f>
        <v>0</v>
      </c>
      <c r="E216" s="9">
        <v>0</v>
      </c>
      <c r="F216" s="14" t="s">
        <v>121</v>
      </c>
      <c r="G216" s="14"/>
      <c r="H216" s="72"/>
      <c r="I216" s="72"/>
      <c r="J216" s="3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s="3" customFormat="1" x14ac:dyDescent="0.2">
      <c r="A217" s="12">
        <v>211</v>
      </c>
      <c r="B217" s="14" t="s">
        <v>8</v>
      </c>
      <c r="C217" s="47">
        <v>0</v>
      </c>
      <c r="D217" s="47">
        <v>0</v>
      </c>
      <c r="E217" s="9">
        <v>0</v>
      </c>
      <c r="F217" s="59"/>
      <c r="G217" s="42"/>
      <c r="H217" s="68"/>
      <c r="I217" s="68"/>
      <c r="J217" s="3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s="3" customFormat="1" x14ac:dyDescent="0.2">
      <c r="A218" s="12">
        <v>212</v>
      </c>
      <c r="B218" s="14" t="s">
        <v>19</v>
      </c>
      <c r="C218" s="47">
        <v>0</v>
      </c>
      <c r="D218" s="57">
        <v>0</v>
      </c>
      <c r="E218" s="9">
        <v>0</v>
      </c>
      <c r="F218" s="59"/>
      <c r="G218" s="42"/>
      <c r="H218" s="68"/>
      <c r="I218" s="68"/>
      <c r="J218" s="3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s="3" customFormat="1" x14ac:dyDescent="0.2">
      <c r="A219" s="12">
        <v>213</v>
      </c>
      <c r="B219" s="14" t="s">
        <v>7</v>
      </c>
      <c r="C219" s="47">
        <v>0</v>
      </c>
      <c r="D219" s="57">
        <v>0</v>
      </c>
      <c r="E219" s="9">
        <v>0</v>
      </c>
      <c r="F219" s="59"/>
      <c r="G219" s="42"/>
      <c r="H219" s="68"/>
      <c r="I219" s="68"/>
      <c r="J219" s="3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s="3" customFormat="1" x14ac:dyDescent="0.2">
      <c r="A220" s="12">
        <v>214</v>
      </c>
      <c r="B220" s="14" t="s">
        <v>6</v>
      </c>
      <c r="C220" s="47">
        <v>12061.887000000001</v>
      </c>
      <c r="D220" s="57">
        <v>0</v>
      </c>
      <c r="E220" s="9">
        <v>0</v>
      </c>
      <c r="F220" s="59"/>
      <c r="G220" s="42"/>
      <c r="H220" s="68"/>
      <c r="I220" s="68"/>
      <c r="J220" s="3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s="3" customFormat="1" x14ac:dyDescent="0.2">
      <c r="A221" s="12">
        <v>215</v>
      </c>
      <c r="B221" s="14" t="s">
        <v>3</v>
      </c>
      <c r="C221" s="47">
        <v>0</v>
      </c>
      <c r="D221" s="57">
        <v>0</v>
      </c>
      <c r="E221" s="9">
        <v>0</v>
      </c>
      <c r="F221" s="59"/>
      <c r="G221" s="42"/>
      <c r="H221" s="68"/>
      <c r="I221" s="68"/>
      <c r="J221" s="3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s="3" customFormat="1" ht="75.75" customHeight="1" x14ac:dyDescent="0.2">
      <c r="A222" s="12">
        <v>216</v>
      </c>
      <c r="B222" s="14" t="s">
        <v>42</v>
      </c>
      <c r="C222" s="20">
        <f t="shared" ref="C222:D222" si="50">SUM(C223:C227)-C225</f>
        <v>275.89999999999998</v>
      </c>
      <c r="D222" s="20">
        <f t="shared" si="50"/>
        <v>275.89999999999998</v>
      </c>
      <c r="E222" s="9">
        <f>D222/C222*100</f>
        <v>100</v>
      </c>
      <c r="F222" s="14" t="s">
        <v>130</v>
      </c>
      <c r="G222" s="14"/>
      <c r="H222" s="72"/>
      <c r="I222" s="72"/>
      <c r="J222" s="3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s="3" customFormat="1" x14ac:dyDescent="0.2">
      <c r="A223" s="12">
        <v>217</v>
      </c>
      <c r="B223" s="14" t="s">
        <v>8</v>
      </c>
      <c r="C223" s="26">
        <v>0</v>
      </c>
      <c r="D223" s="26">
        <v>0</v>
      </c>
      <c r="E223" s="47">
        <v>0</v>
      </c>
      <c r="F223" s="59"/>
      <c r="G223" s="42"/>
      <c r="H223" s="68"/>
      <c r="I223" s="68"/>
      <c r="J223" s="3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s="3" customFormat="1" x14ac:dyDescent="0.2">
      <c r="A224" s="12">
        <v>218</v>
      </c>
      <c r="B224" s="14" t="s">
        <v>19</v>
      </c>
      <c r="C224" s="26">
        <v>0</v>
      </c>
      <c r="D224" s="26">
        <v>0</v>
      </c>
      <c r="E224" s="57">
        <v>0</v>
      </c>
      <c r="F224" s="59"/>
      <c r="G224" s="42"/>
      <c r="H224" s="68"/>
      <c r="I224" s="68"/>
      <c r="J224" s="3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s="3" customFormat="1" x14ac:dyDescent="0.2">
      <c r="A225" s="12">
        <v>219</v>
      </c>
      <c r="B225" s="14" t="s">
        <v>7</v>
      </c>
      <c r="C225" s="26">
        <v>0</v>
      </c>
      <c r="D225" s="26">
        <v>0</v>
      </c>
      <c r="E225" s="57">
        <v>0</v>
      </c>
      <c r="F225" s="59"/>
      <c r="G225" s="42"/>
      <c r="H225" s="68"/>
      <c r="I225" s="68"/>
      <c r="J225" s="3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s="3" customFormat="1" x14ac:dyDescent="0.2">
      <c r="A226" s="12">
        <v>220</v>
      </c>
      <c r="B226" s="14" t="s">
        <v>6</v>
      </c>
      <c r="C226" s="26">
        <v>0</v>
      </c>
      <c r="D226" s="26">
        <v>0</v>
      </c>
      <c r="E226" s="57">
        <v>0</v>
      </c>
      <c r="F226" s="59"/>
      <c r="G226" s="42"/>
      <c r="H226" s="68"/>
      <c r="I226" s="68"/>
      <c r="J226" s="3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s="3" customFormat="1" x14ac:dyDescent="0.2">
      <c r="A227" s="12">
        <v>221</v>
      </c>
      <c r="B227" s="14" t="s">
        <v>3</v>
      </c>
      <c r="C227" s="26">
        <v>275.89999999999998</v>
      </c>
      <c r="D227" s="26">
        <v>275.89999999999998</v>
      </c>
      <c r="E227" s="9">
        <f>D227/C227*100</f>
        <v>100</v>
      </c>
      <c r="F227" s="59"/>
      <c r="G227" s="42"/>
      <c r="H227" s="68"/>
      <c r="I227" s="68"/>
      <c r="J227" s="3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s="3" customFormat="1" ht="75" customHeight="1" x14ac:dyDescent="0.2">
      <c r="A228" s="12">
        <v>222</v>
      </c>
      <c r="B228" s="14" t="s">
        <v>43</v>
      </c>
      <c r="C228" s="9">
        <f t="shared" ref="C228:D228" si="51">SUM(C229:C233)-C231</f>
        <v>2958.6</v>
      </c>
      <c r="D228" s="9">
        <f t="shared" si="51"/>
        <v>3780.1</v>
      </c>
      <c r="E228" s="9">
        <f>D228/C228*100</f>
        <v>127.76651118772394</v>
      </c>
      <c r="F228" s="14" t="s">
        <v>131</v>
      </c>
      <c r="G228" s="14"/>
      <c r="H228" s="72"/>
      <c r="I228" s="72"/>
      <c r="J228" s="3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s="3" customFormat="1" x14ac:dyDescent="0.2">
      <c r="A229" s="12">
        <v>223</v>
      </c>
      <c r="B229" s="14" t="s">
        <v>8</v>
      </c>
      <c r="C229" s="47">
        <v>0</v>
      </c>
      <c r="D229" s="47">
        <v>0</v>
      </c>
      <c r="E229" s="47">
        <v>0</v>
      </c>
      <c r="F229" s="59"/>
      <c r="G229" s="42"/>
      <c r="H229" s="68"/>
      <c r="I229" s="68"/>
      <c r="J229" s="3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s="3" customFormat="1" x14ac:dyDescent="0.2">
      <c r="A230" s="12">
        <v>224</v>
      </c>
      <c r="B230" s="14" t="s">
        <v>19</v>
      </c>
      <c r="C230" s="47">
        <v>0</v>
      </c>
      <c r="D230" s="47">
        <v>0</v>
      </c>
      <c r="E230" s="47">
        <v>0</v>
      </c>
      <c r="F230" s="59"/>
      <c r="G230" s="42"/>
      <c r="H230" s="68"/>
      <c r="I230" s="68"/>
      <c r="J230" s="3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s="3" customFormat="1" x14ac:dyDescent="0.2">
      <c r="A231" s="12">
        <v>225</v>
      </c>
      <c r="B231" s="14" t="s">
        <v>7</v>
      </c>
      <c r="C231" s="47">
        <v>0</v>
      </c>
      <c r="D231" s="47">
        <v>0</v>
      </c>
      <c r="E231" s="47">
        <v>0</v>
      </c>
      <c r="F231" s="59"/>
      <c r="G231" s="42"/>
      <c r="H231" s="68"/>
      <c r="I231" s="68"/>
      <c r="J231" s="3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s="3" customFormat="1" x14ac:dyDescent="0.2">
      <c r="A232" s="12">
        <v>226</v>
      </c>
      <c r="B232" s="14" t="s">
        <v>6</v>
      </c>
      <c r="C232" s="47">
        <v>0</v>
      </c>
      <c r="D232" s="47">
        <v>0</v>
      </c>
      <c r="E232" s="47">
        <v>0</v>
      </c>
      <c r="F232" s="59"/>
      <c r="G232" s="42"/>
      <c r="H232" s="68"/>
      <c r="I232" s="68"/>
      <c r="J232" s="3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s="3" customFormat="1" x14ac:dyDescent="0.2">
      <c r="A233" s="12">
        <v>227</v>
      </c>
      <c r="B233" s="14" t="s">
        <v>3</v>
      </c>
      <c r="C233" s="47">
        <v>2958.6</v>
      </c>
      <c r="D233" s="11">
        <v>3780.1</v>
      </c>
      <c r="E233" s="9">
        <f>D233/C233*100</f>
        <v>127.76651118772394</v>
      </c>
      <c r="F233" s="59"/>
      <c r="G233" s="42"/>
      <c r="H233" s="68"/>
      <c r="I233" s="68"/>
      <c r="J233" s="3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s="3" customFormat="1" ht="90.75" customHeight="1" x14ac:dyDescent="0.2">
      <c r="A234" s="12">
        <v>228</v>
      </c>
      <c r="B234" s="89" t="s">
        <v>44</v>
      </c>
      <c r="C234" s="9">
        <f t="shared" ref="C234:D234" si="52">SUM(C235:C239)-C237</f>
        <v>15176.9</v>
      </c>
      <c r="D234" s="9">
        <f t="shared" si="52"/>
        <v>3251.2</v>
      </c>
      <c r="E234" s="9">
        <f>D234/C234*100</f>
        <v>21.422029531722551</v>
      </c>
      <c r="F234" s="14" t="s">
        <v>155</v>
      </c>
      <c r="G234" s="85"/>
      <c r="H234" s="81"/>
      <c r="I234" s="81"/>
      <c r="J234" s="3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s="3" customFormat="1" x14ac:dyDescent="0.2">
      <c r="A235" s="12">
        <v>229</v>
      </c>
      <c r="B235" s="14" t="s">
        <v>9</v>
      </c>
      <c r="C235" s="11">
        <v>0</v>
      </c>
      <c r="D235" s="11">
        <v>0</v>
      </c>
      <c r="E235" s="11">
        <v>0</v>
      </c>
      <c r="F235" s="59"/>
      <c r="G235" s="42"/>
      <c r="H235" s="68"/>
      <c r="I235" s="68"/>
      <c r="J235" s="3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s="3" customFormat="1" x14ac:dyDescent="0.2">
      <c r="A236" s="12">
        <v>230</v>
      </c>
      <c r="B236" s="14" t="s">
        <v>19</v>
      </c>
      <c r="C236" s="47">
        <v>0</v>
      </c>
      <c r="D236" s="11">
        <v>0</v>
      </c>
      <c r="E236" s="11">
        <v>0</v>
      </c>
      <c r="F236" s="59"/>
      <c r="G236" s="42"/>
      <c r="H236" s="68"/>
      <c r="I236" s="68"/>
      <c r="J236" s="3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s="3" customFormat="1" x14ac:dyDescent="0.2">
      <c r="A237" s="12">
        <v>231</v>
      </c>
      <c r="B237" s="17" t="s">
        <v>7</v>
      </c>
      <c r="C237" s="47">
        <f>C236</f>
        <v>0</v>
      </c>
      <c r="D237" s="11">
        <v>0</v>
      </c>
      <c r="E237" s="11">
        <v>0</v>
      </c>
      <c r="F237" s="59"/>
      <c r="G237" s="42"/>
      <c r="H237" s="68"/>
      <c r="I237" s="68"/>
      <c r="J237" s="3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s="3" customFormat="1" x14ac:dyDescent="0.2">
      <c r="A238" s="12">
        <v>232</v>
      </c>
      <c r="B238" s="14" t="s">
        <v>6</v>
      </c>
      <c r="C238" s="53">
        <v>15176.9</v>
      </c>
      <c r="D238" s="26">
        <v>3251.2</v>
      </c>
      <c r="E238" s="9">
        <f>D238/C238*100</f>
        <v>21.422029531722551</v>
      </c>
      <c r="F238" s="59"/>
      <c r="G238" s="42"/>
      <c r="H238" s="68"/>
      <c r="I238" s="68"/>
      <c r="J238" s="3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s="3" customFormat="1" x14ac:dyDescent="0.2">
      <c r="A239" s="12">
        <v>233</v>
      </c>
      <c r="B239" s="14" t="s">
        <v>20</v>
      </c>
      <c r="C239" s="26">
        <v>0</v>
      </c>
      <c r="D239" s="26">
        <v>0</v>
      </c>
      <c r="E239" s="47">
        <v>0</v>
      </c>
      <c r="F239" s="59"/>
      <c r="G239" s="42"/>
      <c r="H239" s="68"/>
      <c r="I239" s="68"/>
      <c r="J239" s="3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s="3" customFormat="1" ht="60" x14ac:dyDescent="0.2">
      <c r="A240" s="12">
        <v>234</v>
      </c>
      <c r="B240" s="89" t="s">
        <v>45</v>
      </c>
      <c r="C240" s="9">
        <f t="shared" ref="C240:D240" si="53">SUM(C241:C245)-C243</f>
        <v>171013.1</v>
      </c>
      <c r="D240" s="9">
        <f t="shared" si="53"/>
        <v>113065.1</v>
      </c>
      <c r="E240" s="9">
        <f>D240/C240*100</f>
        <v>66.114876579630462</v>
      </c>
      <c r="F240" s="14" t="s">
        <v>114</v>
      </c>
      <c r="G240" s="85"/>
      <c r="H240" s="72"/>
      <c r="I240" s="72"/>
      <c r="J240" s="3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s="6" customFormat="1" x14ac:dyDescent="0.2">
      <c r="A241" s="12">
        <v>235</v>
      </c>
      <c r="B241" s="14" t="s">
        <v>9</v>
      </c>
      <c r="C241" s="11">
        <v>0</v>
      </c>
      <c r="D241" s="11">
        <v>58419.34</v>
      </c>
      <c r="E241" s="21">
        <v>0</v>
      </c>
      <c r="F241" s="59"/>
      <c r="G241" s="42"/>
      <c r="H241" s="68"/>
      <c r="I241" s="68"/>
      <c r="J241" s="3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s="3" customFormat="1" x14ac:dyDescent="0.2">
      <c r="A242" s="12">
        <v>236</v>
      </c>
      <c r="B242" s="14" t="s">
        <v>19</v>
      </c>
      <c r="C242" s="55">
        <v>62816.5</v>
      </c>
      <c r="D242" s="84">
        <v>4397.16</v>
      </c>
      <c r="E242" s="9">
        <f>D242/C242*100</f>
        <v>7.0000079596921188</v>
      </c>
      <c r="F242" s="59"/>
      <c r="G242" s="42"/>
      <c r="H242" s="68"/>
      <c r="I242" s="68"/>
      <c r="J242" s="3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s="3" customFormat="1" x14ac:dyDescent="0.2">
      <c r="A243" s="12">
        <v>237</v>
      </c>
      <c r="B243" s="17" t="s">
        <v>7</v>
      </c>
      <c r="C243" s="55">
        <v>62816.5</v>
      </c>
      <c r="D243" s="57">
        <v>62816.5</v>
      </c>
      <c r="E243" s="9">
        <f t="shared" ref="E243:E244" si="54">D243/C243*100</f>
        <v>100</v>
      </c>
      <c r="F243" s="59"/>
      <c r="G243" s="42"/>
      <c r="H243" s="68"/>
      <c r="I243" s="68"/>
      <c r="J243" s="3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s="3" customFormat="1" x14ac:dyDescent="0.2">
      <c r="A244" s="12">
        <v>238</v>
      </c>
      <c r="B244" s="14" t="s">
        <v>6</v>
      </c>
      <c r="C244" s="55">
        <v>108196.6</v>
      </c>
      <c r="D244" s="66">
        <v>50248.6</v>
      </c>
      <c r="E244" s="9">
        <f t="shared" si="54"/>
        <v>46.441939950053879</v>
      </c>
      <c r="F244" s="59"/>
      <c r="G244" s="42"/>
      <c r="H244" s="68"/>
      <c r="I244" s="68"/>
      <c r="J244" s="3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s="3" customFormat="1" x14ac:dyDescent="0.2">
      <c r="A245" s="12">
        <v>239</v>
      </c>
      <c r="B245" s="14" t="s">
        <v>20</v>
      </c>
      <c r="C245" s="55">
        <v>0</v>
      </c>
      <c r="D245" s="55">
        <v>0</v>
      </c>
      <c r="E245" s="55">
        <v>0</v>
      </c>
      <c r="F245" s="59"/>
      <c r="G245" s="42"/>
      <c r="H245" s="68"/>
      <c r="I245" s="68"/>
      <c r="J245" s="3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s="3" customFormat="1" ht="75" x14ac:dyDescent="0.2">
      <c r="A246" s="12">
        <v>240</v>
      </c>
      <c r="B246" s="14" t="s">
        <v>87</v>
      </c>
      <c r="C246" s="56">
        <f t="shared" ref="C246:D246" si="55">SUM(C247:C251)-C249</f>
        <v>53300</v>
      </c>
      <c r="D246" s="56">
        <f t="shared" si="55"/>
        <v>0</v>
      </c>
      <c r="E246" s="56">
        <v>0</v>
      </c>
      <c r="F246" s="14" t="s">
        <v>121</v>
      </c>
      <c r="G246" s="14"/>
      <c r="H246" s="72"/>
      <c r="I246" s="72"/>
      <c r="J246" s="39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s="3" customFormat="1" x14ac:dyDescent="0.2">
      <c r="A247" s="12">
        <v>241</v>
      </c>
      <c r="B247" s="14" t="s">
        <v>9</v>
      </c>
      <c r="C247" s="47">
        <v>0</v>
      </c>
      <c r="D247" s="47">
        <v>0</v>
      </c>
      <c r="E247" s="47">
        <v>0</v>
      </c>
      <c r="F247" s="59"/>
      <c r="G247" s="42"/>
      <c r="H247" s="68"/>
      <c r="I247" s="68"/>
      <c r="J247" s="39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s="3" customFormat="1" x14ac:dyDescent="0.2">
      <c r="A248" s="12">
        <v>242</v>
      </c>
      <c r="B248" s="14" t="s">
        <v>1</v>
      </c>
      <c r="C248" s="47">
        <v>0</v>
      </c>
      <c r="D248" s="57">
        <v>0</v>
      </c>
      <c r="E248" s="57">
        <v>0</v>
      </c>
      <c r="F248" s="59"/>
      <c r="G248" s="42"/>
      <c r="H248" s="68"/>
      <c r="I248" s="68"/>
      <c r="J248" s="39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s="3" customFormat="1" x14ac:dyDescent="0.2">
      <c r="A249" s="12">
        <v>243</v>
      </c>
      <c r="B249" s="14" t="s">
        <v>7</v>
      </c>
      <c r="C249" s="47">
        <v>0</v>
      </c>
      <c r="D249" s="57">
        <v>0</v>
      </c>
      <c r="E249" s="57">
        <v>0</v>
      </c>
      <c r="F249" s="59"/>
      <c r="G249" s="42"/>
      <c r="H249" s="68"/>
      <c r="I249" s="68"/>
      <c r="J249" s="39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s="3" customFormat="1" x14ac:dyDescent="0.2">
      <c r="A250" s="12">
        <v>244</v>
      </c>
      <c r="B250" s="14" t="s">
        <v>6</v>
      </c>
      <c r="C250" s="47">
        <v>53300</v>
      </c>
      <c r="D250" s="57">
        <v>0</v>
      </c>
      <c r="E250" s="57">
        <v>0</v>
      </c>
      <c r="F250" s="59"/>
      <c r="G250" s="42"/>
      <c r="H250" s="68"/>
      <c r="I250" s="68"/>
      <c r="J250" s="39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s="3" customFormat="1" x14ac:dyDescent="0.2">
      <c r="A251" s="12">
        <v>245</v>
      </c>
      <c r="B251" s="14" t="s">
        <v>3</v>
      </c>
      <c r="C251" s="47">
        <v>0</v>
      </c>
      <c r="D251" s="57">
        <v>0</v>
      </c>
      <c r="E251" s="57">
        <v>0</v>
      </c>
      <c r="F251" s="59"/>
      <c r="G251" s="42"/>
      <c r="H251" s="68"/>
      <c r="I251" s="68"/>
      <c r="J251" s="39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s="3" customFormat="1" ht="75" x14ac:dyDescent="0.2">
      <c r="A252" s="12">
        <v>246</v>
      </c>
      <c r="B252" s="14" t="s">
        <v>88</v>
      </c>
      <c r="C252" s="11">
        <f>SUM(C253:C257)-C255</f>
        <v>42282.896000000001</v>
      </c>
      <c r="D252" s="11">
        <f>SUM(D253:D257)-D255</f>
        <v>6621</v>
      </c>
      <c r="E252" s="9">
        <f t="shared" ref="E252" si="56">D252/C252*100</f>
        <v>15.658813909056748</v>
      </c>
      <c r="F252" s="14" t="s">
        <v>148</v>
      </c>
      <c r="G252" s="14"/>
      <c r="H252" s="72"/>
      <c r="I252" s="72"/>
      <c r="J252" s="3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s="3" customFormat="1" x14ac:dyDescent="0.2">
      <c r="A253" s="12">
        <v>247</v>
      </c>
      <c r="B253" s="14" t="s">
        <v>9</v>
      </c>
      <c r="C253" s="47">
        <v>0</v>
      </c>
      <c r="D253" s="47">
        <v>0</v>
      </c>
      <c r="E253" s="47">
        <v>0</v>
      </c>
      <c r="F253" s="59"/>
      <c r="G253" s="42"/>
      <c r="H253" s="68"/>
      <c r="I253" s="68"/>
      <c r="J253" s="3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s="3" customFormat="1" x14ac:dyDescent="0.2">
      <c r="A254" s="12">
        <v>248</v>
      </c>
      <c r="B254" s="14" t="s">
        <v>19</v>
      </c>
      <c r="C254" s="47">
        <v>0</v>
      </c>
      <c r="D254" s="47">
        <v>0</v>
      </c>
      <c r="E254" s="47">
        <v>0</v>
      </c>
      <c r="F254" s="59"/>
      <c r="G254" s="42"/>
      <c r="H254" s="68"/>
      <c r="I254" s="68"/>
      <c r="J254" s="3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s="3" customFormat="1" x14ac:dyDescent="0.2">
      <c r="A255" s="12">
        <v>249</v>
      </c>
      <c r="B255" s="17" t="s">
        <v>7</v>
      </c>
      <c r="C255" s="47">
        <v>0</v>
      </c>
      <c r="D255" s="47">
        <v>0</v>
      </c>
      <c r="E255" s="47">
        <v>0</v>
      </c>
      <c r="F255" s="59"/>
      <c r="G255" s="42"/>
      <c r="H255" s="68"/>
      <c r="I255" s="68"/>
      <c r="J255" s="3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s="3" customFormat="1" x14ac:dyDescent="0.2">
      <c r="A256" s="12">
        <v>250</v>
      </c>
      <c r="B256" s="14" t="s">
        <v>6</v>
      </c>
      <c r="C256" s="47">
        <v>41083.896000000001</v>
      </c>
      <c r="D256" s="47">
        <v>0</v>
      </c>
      <c r="E256" s="47">
        <v>0</v>
      </c>
      <c r="F256" s="59"/>
      <c r="G256" s="42"/>
      <c r="H256" s="68"/>
      <c r="I256" s="68"/>
      <c r="J256" s="3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s="3" customFormat="1" x14ac:dyDescent="0.2">
      <c r="A257" s="12">
        <v>251</v>
      </c>
      <c r="B257" s="14" t="s">
        <v>20</v>
      </c>
      <c r="C257" s="47">
        <v>1199</v>
      </c>
      <c r="D257" s="47">
        <v>6621</v>
      </c>
      <c r="E257" s="9">
        <f t="shared" ref="E257:E258" si="57">D257/C257*100</f>
        <v>552.21017514595496</v>
      </c>
      <c r="F257" s="59"/>
      <c r="G257" s="42"/>
      <c r="H257" s="68"/>
      <c r="I257" s="68"/>
      <c r="J257" s="3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s="3" customFormat="1" ht="90" x14ac:dyDescent="0.2">
      <c r="A258" s="12">
        <v>252</v>
      </c>
      <c r="B258" s="14" t="s">
        <v>89</v>
      </c>
      <c r="C258" s="11">
        <f t="shared" ref="C258:D258" si="58">SUM(C259:C263)-C261</f>
        <v>9562</v>
      </c>
      <c r="D258" s="11">
        <f t="shared" si="58"/>
        <v>5679.5</v>
      </c>
      <c r="E258" s="9">
        <f t="shared" si="57"/>
        <v>59.396569755281327</v>
      </c>
      <c r="F258" s="14" t="s">
        <v>147</v>
      </c>
      <c r="G258" s="14"/>
      <c r="H258" s="72"/>
      <c r="I258" s="72"/>
      <c r="J258" s="3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s="3" customFormat="1" x14ac:dyDescent="0.2">
      <c r="A259" s="12">
        <v>253</v>
      </c>
      <c r="B259" s="14" t="s">
        <v>9</v>
      </c>
      <c r="C259" s="47">
        <v>0</v>
      </c>
      <c r="D259" s="47">
        <v>0</v>
      </c>
      <c r="E259" s="47">
        <v>0</v>
      </c>
      <c r="F259" s="59"/>
      <c r="G259" s="42"/>
      <c r="H259" s="68"/>
      <c r="I259" s="68"/>
      <c r="J259" s="3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s="3" customFormat="1" x14ac:dyDescent="0.2">
      <c r="A260" s="12">
        <v>254</v>
      </c>
      <c r="B260" s="14" t="s">
        <v>19</v>
      </c>
      <c r="C260" s="47">
        <v>0</v>
      </c>
      <c r="D260" s="47">
        <v>0</v>
      </c>
      <c r="E260" s="47">
        <v>0</v>
      </c>
      <c r="F260" s="59"/>
      <c r="G260" s="42"/>
      <c r="H260" s="68"/>
      <c r="I260" s="68"/>
      <c r="J260" s="3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s="3" customFormat="1" x14ac:dyDescent="0.2">
      <c r="A261" s="12">
        <v>255</v>
      </c>
      <c r="B261" s="17" t="s">
        <v>7</v>
      </c>
      <c r="C261" s="47">
        <v>0</v>
      </c>
      <c r="D261" s="47">
        <v>0</v>
      </c>
      <c r="E261" s="47">
        <v>0</v>
      </c>
      <c r="F261" s="59"/>
      <c r="G261" s="42"/>
      <c r="H261" s="68"/>
      <c r="I261" s="68"/>
      <c r="J261" s="3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s="3" customFormat="1" x14ac:dyDescent="0.2">
      <c r="A262" s="12">
        <v>256</v>
      </c>
      <c r="B262" s="14" t="s">
        <v>6</v>
      </c>
      <c r="C262" s="47">
        <v>9562</v>
      </c>
      <c r="D262" s="47">
        <v>5679.5</v>
      </c>
      <c r="E262" s="9">
        <f t="shared" ref="E262" si="59">D262/C262*100</f>
        <v>59.396569755281327</v>
      </c>
      <c r="F262" s="59"/>
      <c r="G262" s="42"/>
      <c r="H262" s="68"/>
      <c r="I262" s="68"/>
      <c r="J262" s="3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s="3" customFormat="1" x14ac:dyDescent="0.2">
      <c r="A263" s="12">
        <v>257</v>
      </c>
      <c r="B263" s="14" t="s">
        <v>20</v>
      </c>
      <c r="C263" s="47">
        <v>0</v>
      </c>
      <c r="D263" s="47">
        <v>0</v>
      </c>
      <c r="E263" s="47">
        <v>0</v>
      </c>
      <c r="F263" s="59"/>
      <c r="G263" s="42"/>
      <c r="H263" s="68"/>
      <c r="I263" s="68"/>
      <c r="J263" s="3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s="3" customFormat="1" ht="106.5" customHeight="1" x14ac:dyDescent="0.2">
      <c r="A264" s="12">
        <v>258</v>
      </c>
      <c r="B264" s="89" t="s">
        <v>90</v>
      </c>
      <c r="C264" s="47">
        <f t="shared" ref="C264:D264" si="60">SUM(C265:C269)-C267</f>
        <v>12479.999999999998</v>
      </c>
      <c r="D264" s="54">
        <f t="shared" si="60"/>
        <v>12479.999999999998</v>
      </c>
      <c r="E264" s="9">
        <f t="shared" ref="E264" si="61">D264/C264*100</f>
        <v>100</v>
      </c>
      <c r="F264" s="62" t="s">
        <v>132</v>
      </c>
      <c r="G264" s="65"/>
      <c r="H264" s="75"/>
      <c r="I264" s="75"/>
      <c r="J264" s="3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s="3" customFormat="1" x14ac:dyDescent="0.2">
      <c r="A265" s="12">
        <v>259</v>
      </c>
      <c r="B265" s="14" t="s">
        <v>8</v>
      </c>
      <c r="C265" s="47">
        <v>0</v>
      </c>
      <c r="D265" s="47">
        <v>0</v>
      </c>
      <c r="E265" s="47">
        <v>0</v>
      </c>
      <c r="F265" s="11"/>
      <c r="G265" s="11"/>
      <c r="H265" s="76"/>
      <c r="I265" s="76"/>
      <c r="J265" s="3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s="3" customFormat="1" x14ac:dyDescent="0.2">
      <c r="A266" s="12">
        <v>260</v>
      </c>
      <c r="B266" s="14" t="s">
        <v>53</v>
      </c>
      <c r="C266" s="47">
        <v>11606.4</v>
      </c>
      <c r="D266" s="84">
        <v>11606.4</v>
      </c>
      <c r="E266" s="9">
        <f t="shared" ref="E266:E268" si="62">D266/C266*100</f>
        <v>100</v>
      </c>
      <c r="F266" s="11"/>
      <c r="G266" s="11"/>
      <c r="H266" s="76"/>
      <c r="I266" s="76"/>
      <c r="J266" s="3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s="3" customFormat="1" x14ac:dyDescent="0.2">
      <c r="A267" s="12">
        <v>261</v>
      </c>
      <c r="B267" s="14" t="s">
        <v>7</v>
      </c>
      <c r="C267" s="47">
        <v>11606.4</v>
      </c>
      <c r="D267" s="84">
        <v>11606.4</v>
      </c>
      <c r="E267" s="9">
        <f t="shared" si="62"/>
        <v>100</v>
      </c>
      <c r="F267" s="11"/>
      <c r="G267" s="11"/>
      <c r="H267" s="76"/>
      <c r="I267" s="76"/>
      <c r="J267" s="3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s="3" customFormat="1" x14ac:dyDescent="0.2">
      <c r="A268" s="12">
        <v>262</v>
      </c>
      <c r="B268" s="14" t="s">
        <v>5</v>
      </c>
      <c r="C268" s="47">
        <v>873.6</v>
      </c>
      <c r="D268" s="47">
        <v>873.6</v>
      </c>
      <c r="E268" s="9">
        <f t="shared" si="62"/>
        <v>100</v>
      </c>
      <c r="F268" s="11"/>
      <c r="G268" s="11"/>
      <c r="H268" s="76"/>
      <c r="I268" s="76"/>
      <c r="J268" s="3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s="3" customFormat="1" x14ac:dyDescent="0.2">
      <c r="A269" s="12">
        <v>263</v>
      </c>
      <c r="B269" s="14" t="s">
        <v>3</v>
      </c>
      <c r="C269" s="47">
        <v>0</v>
      </c>
      <c r="D269" s="47">
        <v>0</v>
      </c>
      <c r="E269" s="47">
        <v>0</v>
      </c>
      <c r="F269" s="11"/>
      <c r="G269" s="11"/>
      <c r="H269" s="76"/>
      <c r="I269" s="76"/>
      <c r="J269" s="3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s="3" customFormat="1" ht="15" customHeight="1" x14ac:dyDescent="0.2">
      <c r="A270" s="12">
        <v>264</v>
      </c>
      <c r="B270" s="98" t="s">
        <v>33</v>
      </c>
      <c r="C270" s="99"/>
      <c r="D270" s="99"/>
      <c r="E270" s="99"/>
      <c r="F270" s="100"/>
      <c r="G270" s="97"/>
      <c r="H270" s="71"/>
      <c r="I270" s="71"/>
      <c r="J270" s="3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s="3" customFormat="1" ht="45" x14ac:dyDescent="0.2">
      <c r="A271" s="12">
        <v>265</v>
      </c>
      <c r="B271" s="14" t="s">
        <v>35</v>
      </c>
      <c r="C271" s="9">
        <f t="shared" ref="C271:D271" si="63">SUM(C272:C276)-C274</f>
        <v>12500</v>
      </c>
      <c r="D271" s="9">
        <f t="shared" si="63"/>
        <v>0</v>
      </c>
      <c r="E271" s="9">
        <v>0</v>
      </c>
      <c r="F271" s="59"/>
      <c r="G271" s="42"/>
      <c r="H271" s="68"/>
      <c r="I271" s="68"/>
      <c r="J271" s="3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s="3" customFormat="1" x14ac:dyDescent="0.2">
      <c r="A272" s="12">
        <v>266</v>
      </c>
      <c r="B272" s="14" t="s">
        <v>9</v>
      </c>
      <c r="C272" s="47">
        <f>C278</f>
        <v>0</v>
      </c>
      <c r="D272" s="54">
        <f>D278</f>
        <v>0</v>
      </c>
      <c r="E272" s="9">
        <v>0</v>
      </c>
      <c r="F272" s="59"/>
      <c r="G272" s="42"/>
      <c r="H272" s="68"/>
      <c r="I272" s="68"/>
      <c r="J272" s="3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s="3" customFormat="1" x14ac:dyDescent="0.2">
      <c r="A273" s="12">
        <v>267</v>
      </c>
      <c r="B273" s="14" t="s">
        <v>19</v>
      </c>
      <c r="C273" s="54">
        <f t="shared" ref="C273:D276" si="64">C279</f>
        <v>0</v>
      </c>
      <c r="D273" s="54">
        <f t="shared" si="64"/>
        <v>0</v>
      </c>
      <c r="E273" s="9">
        <v>0</v>
      </c>
      <c r="F273" s="59"/>
      <c r="G273" s="42"/>
      <c r="H273" s="68"/>
      <c r="I273" s="68"/>
      <c r="J273" s="3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s="3" customFormat="1" x14ac:dyDescent="0.2">
      <c r="A274" s="12">
        <v>268</v>
      </c>
      <c r="B274" s="14" t="s">
        <v>7</v>
      </c>
      <c r="C274" s="54">
        <f t="shared" si="64"/>
        <v>0</v>
      </c>
      <c r="D274" s="54">
        <f t="shared" si="64"/>
        <v>0</v>
      </c>
      <c r="E274" s="9">
        <v>0</v>
      </c>
      <c r="F274" s="59"/>
      <c r="G274" s="42"/>
      <c r="H274" s="68"/>
      <c r="I274" s="68"/>
      <c r="J274" s="3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s="3" customFormat="1" x14ac:dyDescent="0.2">
      <c r="A275" s="12">
        <v>269</v>
      </c>
      <c r="B275" s="14" t="s">
        <v>6</v>
      </c>
      <c r="C275" s="54">
        <f t="shared" si="64"/>
        <v>12500</v>
      </c>
      <c r="D275" s="54">
        <f t="shared" si="64"/>
        <v>0</v>
      </c>
      <c r="E275" s="9">
        <v>0</v>
      </c>
      <c r="F275" s="59"/>
      <c r="G275" s="42"/>
      <c r="H275" s="68"/>
      <c r="I275" s="68"/>
      <c r="J275" s="3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s="3" customFormat="1" x14ac:dyDescent="0.2">
      <c r="A276" s="12">
        <v>270</v>
      </c>
      <c r="B276" s="14" t="s">
        <v>20</v>
      </c>
      <c r="C276" s="54">
        <f t="shared" si="64"/>
        <v>0</v>
      </c>
      <c r="D276" s="54">
        <f t="shared" si="64"/>
        <v>0</v>
      </c>
      <c r="E276" s="9">
        <v>0</v>
      </c>
      <c r="F276" s="59"/>
      <c r="G276" s="42"/>
      <c r="H276" s="68"/>
      <c r="I276" s="68"/>
      <c r="J276" s="3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s="3" customFormat="1" ht="60" x14ac:dyDescent="0.2">
      <c r="A277" s="12">
        <v>271</v>
      </c>
      <c r="B277" s="14" t="s">
        <v>91</v>
      </c>
      <c r="C277" s="9">
        <f t="shared" ref="C277:D277" si="65">SUM(C278:C282)-C280</f>
        <v>12500</v>
      </c>
      <c r="D277" s="9">
        <f t="shared" si="65"/>
        <v>0</v>
      </c>
      <c r="E277" s="9">
        <v>0</v>
      </c>
      <c r="F277" s="14" t="s">
        <v>121</v>
      </c>
      <c r="G277" s="14"/>
      <c r="H277" s="72"/>
      <c r="I277" s="72"/>
      <c r="J277" s="3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s="3" customFormat="1" x14ac:dyDescent="0.2">
      <c r="A278" s="12">
        <v>272</v>
      </c>
      <c r="B278" s="14" t="s">
        <v>8</v>
      </c>
      <c r="C278" s="11">
        <v>0</v>
      </c>
      <c r="D278" s="11">
        <v>0</v>
      </c>
      <c r="E278" s="9">
        <v>0</v>
      </c>
      <c r="F278" s="59"/>
      <c r="G278" s="42"/>
      <c r="H278" s="68"/>
      <c r="I278" s="68"/>
      <c r="J278" s="3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s="3" customFormat="1" x14ac:dyDescent="0.2">
      <c r="A279" s="12">
        <v>273</v>
      </c>
      <c r="B279" s="14" t="s">
        <v>62</v>
      </c>
      <c r="C279" s="47">
        <v>0</v>
      </c>
      <c r="D279" s="11">
        <v>0</v>
      </c>
      <c r="E279" s="9">
        <v>0</v>
      </c>
      <c r="F279" s="59"/>
      <c r="G279" s="42"/>
      <c r="H279" s="68"/>
      <c r="I279" s="68"/>
      <c r="J279" s="3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s="3" customFormat="1" x14ac:dyDescent="0.2">
      <c r="A280" s="12">
        <v>274</v>
      </c>
      <c r="B280" s="14" t="s">
        <v>7</v>
      </c>
      <c r="C280" s="47">
        <v>0</v>
      </c>
      <c r="D280" s="11">
        <v>0</v>
      </c>
      <c r="E280" s="9">
        <v>0</v>
      </c>
      <c r="F280" s="59"/>
      <c r="G280" s="42"/>
      <c r="H280" s="68"/>
      <c r="I280" s="68"/>
      <c r="J280" s="3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s="3" customFormat="1" x14ac:dyDescent="0.2">
      <c r="A281" s="12">
        <v>275</v>
      </c>
      <c r="B281" s="14" t="s">
        <v>5</v>
      </c>
      <c r="C281" s="47">
        <v>12500</v>
      </c>
      <c r="D281" s="11">
        <v>0</v>
      </c>
      <c r="E281" s="9">
        <v>0</v>
      </c>
      <c r="F281" s="59"/>
      <c r="G281" s="42"/>
      <c r="H281" s="68"/>
      <c r="I281" s="68"/>
      <c r="J281" s="3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s="3" customFormat="1" x14ac:dyDescent="0.2">
      <c r="A282" s="12">
        <v>276</v>
      </c>
      <c r="B282" s="14" t="s">
        <v>3</v>
      </c>
      <c r="C282" s="47">
        <v>0</v>
      </c>
      <c r="D282" s="11">
        <v>0</v>
      </c>
      <c r="E282" s="9">
        <v>0</v>
      </c>
      <c r="F282" s="59"/>
      <c r="G282" s="42"/>
      <c r="H282" s="68"/>
      <c r="I282" s="68"/>
      <c r="J282" s="3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s="3" customFormat="1" ht="15" customHeight="1" x14ac:dyDescent="0.2">
      <c r="A283" s="12">
        <v>277</v>
      </c>
      <c r="B283" s="98" t="s">
        <v>16</v>
      </c>
      <c r="C283" s="99"/>
      <c r="D283" s="99"/>
      <c r="E283" s="99"/>
      <c r="F283" s="100"/>
      <c r="G283" s="97"/>
      <c r="H283" s="71"/>
      <c r="I283" s="71"/>
      <c r="J283" s="40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s="6" customFormat="1" ht="45" x14ac:dyDescent="0.2">
      <c r="A284" s="12">
        <v>278</v>
      </c>
      <c r="B284" s="14" t="s">
        <v>32</v>
      </c>
      <c r="C284" s="9">
        <f t="shared" ref="C284:D284" si="66">SUM(C285:C289)-C287</f>
        <v>497858.80400000012</v>
      </c>
      <c r="D284" s="9">
        <f t="shared" si="66"/>
        <v>595578.75000000012</v>
      </c>
      <c r="E284" s="9">
        <f>D284/C284*100</f>
        <v>119.62804417936937</v>
      </c>
      <c r="F284" s="59"/>
      <c r="G284" s="42"/>
      <c r="H284" s="68"/>
      <c r="I284" s="68"/>
      <c r="J284" s="3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s="3" customFormat="1" x14ac:dyDescent="0.2">
      <c r="A285" s="12">
        <v>279</v>
      </c>
      <c r="B285" s="14" t="s">
        <v>8</v>
      </c>
      <c r="C285" s="9">
        <f>C291+C297+C303+C309+C315+C321+C327+C333+C339+C345+C351+C357+C363+C369+C375</f>
        <v>0</v>
      </c>
      <c r="D285" s="9">
        <f>D291+D297+D303+D309+D315+D321+D327+D333+D339+D345+D351+D357+D363+D369+D375</f>
        <v>0</v>
      </c>
      <c r="E285" s="9">
        <v>0</v>
      </c>
      <c r="F285" s="59"/>
      <c r="G285" s="42"/>
      <c r="H285" s="68"/>
      <c r="I285" s="68"/>
      <c r="J285" s="3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s="3" customFormat="1" x14ac:dyDescent="0.2">
      <c r="A286" s="12">
        <v>280</v>
      </c>
      <c r="B286" s="14" t="s">
        <v>25</v>
      </c>
      <c r="C286" s="9">
        <f t="shared" ref="C286:D289" si="67">C292+C298+C304+C310+C316+C322+C328+C334+C340+C346+C352+C358+C364+C370+C376</f>
        <v>340340.06000000006</v>
      </c>
      <c r="D286" s="9">
        <f t="shared" si="67"/>
        <v>355644.45000000007</v>
      </c>
      <c r="E286" s="9">
        <f>D286/C286*100</f>
        <v>104.49679358932946</v>
      </c>
      <c r="F286" s="59"/>
      <c r="G286" s="42"/>
      <c r="H286" s="68"/>
      <c r="I286" s="68"/>
      <c r="J286" s="3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s="3" customFormat="1" ht="14.25" customHeight="1" x14ac:dyDescent="0.2">
      <c r="A287" s="12">
        <v>281</v>
      </c>
      <c r="B287" s="14" t="s">
        <v>7</v>
      </c>
      <c r="C287" s="9">
        <f t="shared" si="67"/>
        <v>68681.399999999994</v>
      </c>
      <c r="D287" s="9">
        <f t="shared" si="67"/>
        <v>87186.9</v>
      </c>
      <c r="E287" s="9">
        <f t="shared" ref="E287:E288" si="68">D287/C287*100</f>
        <v>126.9439760983323</v>
      </c>
      <c r="F287" s="59"/>
      <c r="G287" s="42"/>
      <c r="H287" s="68"/>
      <c r="I287" s="68"/>
      <c r="J287" s="36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s="3" customFormat="1" x14ac:dyDescent="0.2">
      <c r="A288" s="12">
        <v>282</v>
      </c>
      <c r="B288" s="14" t="s">
        <v>6</v>
      </c>
      <c r="C288" s="9">
        <f t="shared" si="67"/>
        <v>157518.74400000001</v>
      </c>
      <c r="D288" s="9">
        <f t="shared" si="67"/>
        <v>239934.3</v>
      </c>
      <c r="E288" s="9">
        <f t="shared" si="68"/>
        <v>152.32111043241937</v>
      </c>
      <c r="F288" s="59"/>
      <c r="G288" s="42"/>
      <c r="H288" s="68"/>
      <c r="I288" s="68"/>
      <c r="J288" s="3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s="3" customFormat="1" x14ac:dyDescent="0.2">
      <c r="A289" s="12">
        <v>283</v>
      </c>
      <c r="B289" s="14" t="s">
        <v>3</v>
      </c>
      <c r="C289" s="9">
        <f t="shared" si="67"/>
        <v>0</v>
      </c>
      <c r="D289" s="9">
        <f t="shared" si="67"/>
        <v>0</v>
      </c>
      <c r="E289" s="9">
        <v>0</v>
      </c>
      <c r="F289" s="59"/>
      <c r="G289" s="42"/>
      <c r="H289" s="68"/>
      <c r="I289" s="68"/>
      <c r="J289" s="3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s="6" customFormat="1" ht="104.25" customHeight="1" x14ac:dyDescent="0.2">
      <c r="A290" s="12">
        <v>284</v>
      </c>
      <c r="B290" s="14" t="s">
        <v>92</v>
      </c>
      <c r="C290" s="9">
        <f t="shared" ref="C290:D290" si="69">SUM(C291:C295)-C293</f>
        <v>7478.4</v>
      </c>
      <c r="D290" s="9">
        <f t="shared" si="69"/>
        <v>58623.3</v>
      </c>
      <c r="E290" s="9">
        <f>D290/C290*100</f>
        <v>783.90163671373557</v>
      </c>
      <c r="F290" s="14" t="s">
        <v>149</v>
      </c>
      <c r="G290" s="14"/>
      <c r="H290" s="72"/>
      <c r="I290" s="72"/>
      <c r="J290" s="3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s="3" customFormat="1" x14ac:dyDescent="0.2">
      <c r="A291" s="12">
        <v>285</v>
      </c>
      <c r="B291" s="14" t="s">
        <v>9</v>
      </c>
      <c r="C291" s="9">
        <v>0</v>
      </c>
      <c r="D291" s="9">
        <v>0</v>
      </c>
      <c r="E291" s="9">
        <v>0</v>
      </c>
      <c r="F291" s="59"/>
      <c r="G291" s="42"/>
      <c r="H291" s="68"/>
      <c r="I291" s="68"/>
      <c r="J291" s="3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s="3" customFormat="1" x14ac:dyDescent="0.2">
      <c r="A292" s="12">
        <v>286</v>
      </c>
      <c r="B292" s="14" t="s">
        <v>24</v>
      </c>
      <c r="C292" s="9">
        <v>0</v>
      </c>
      <c r="D292" s="9">
        <v>0</v>
      </c>
      <c r="E292" s="9">
        <v>0</v>
      </c>
      <c r="F292" s="59"/>
      <c r="G292" s="42"/>
      <c r="H292" s="68"/>
      <c r="I292" s="68"/>
      <c r="J292" s="3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s="3" customFormat="1" x14ac:dyDescent="0.2">
      <c r="A293" s="12">
        <v>287</v>
      </c>
      <c r="B293" s="14" t="s">
        <v>7</v>
      </c>
      <c r="C293" s="9">
        <v>0</v>
      </c>
      <c r="D293" s="9">
        <v>0</v>
      </c>
      <c r="E293" s="9">
        <v>0</v>
      </c>
      <c r="F293" s="59"/>
      <c r="G293" s="42"/>
      <c r="H293" s="68"/>
      <c r="I293" s="68"/>
      <c r="J293" s="3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s="3" customFormat="1" x14ac:dyDescent="0.2">
      <c r="A294" s="12">
        <v>288</v>
      </c>
      <c r="B294" s="14" t="s">
        <v>6</v>
      </c>
      <c r="C294" s="9">
        <v>7478.4</v>
      </c>
      <c r="D294" s="9">
        <v>58623.3</v>
      </c>
      <c r="E294" s="9">
        <f>D294/C294*100</f>
        <v>783.90163671373557</v>
      </c>
      <c r="F294" s="59"/>
      <c r="G294" s="42"/>
      <c r="H294" s="68"/>
      <c r="I294" s="68"/>
      <c r="J294" s="3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s="3" customFormat="1" x14ac:dyDescent="0.2">
      <c r="A295" s="12">
        <v>289</v>
      </c>
      <c r="B295" s="14" t="s">
        <v>3</v>
      </c>
      <c r="C295" s="9">
        <v>0</v>
      </c>
      <c r="D295" s="9">
        <v>0</v>
      </c>
      <c r="E295" s="9">
        <v>0</v>
      </c>
      <c r="F295" s="59"/>
      <c r="G295" s="42"/>
      <c r="H295" s="68"/>
      <c r="I295" s="68"/>
      <c r="J295" s="3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s="6" customFormat="1" ht="74.25" customHeight="1" x14ac:dyDescent="0.2">
      <c r="A296" s="12">
        <v>290</v>
      </c>
      <c r="B296" s="14" t="s">
        <v>93</v>
      </c>
      <c r="C296" s="9">
        <f t="shared" ref="C296:D296" si="70">SUM(C297:C301)-C299</f>
        <v>2384.8000000000002</v>
      </c>
      <c r="D296" s="9">
        <f t="shared" si="70"/>
        <v>3014</v>
      </c>
      <c r="E296" s="9">
        <f>D296/C296*100</f>
        <v>126.38376383763837</v>
      </c>
      <c r="F296" s="14" t="s">
        <v>133</v>
      </c>
      <c r="G296" s="14"/>
      <c r="H296" s="72"/>
      <c r="I296" s="72"/>
      <c r="J296" s="3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s="3" customFormat="1" x14ac:dyDescent="0.2">
      <c r="A297" s="12">
        <v>291</v>
      </c>
      <c r="B297" s="14" t="s">
        <v>8</v>
      </c>
      <c r="C297" s="9">
        <v>0</v>
      </c>
      <c r="D297" s="9">
        <v>0</v>
      </c>
      <c r="E297" s="9">
        <v>0</v>
      </c>
      <c r="F297" s="59"/>
      <c r="G297" s="42"/>
      <c r="H297" s="68"/>
      <c r="I297" s="68"/>
      <c r="J297" s="3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s="3" customFormat="1" x14ac:dyDescent="0.2">
      <c r="A298" s="12">
        <v>292</v>
      </c>
      <c r="B298" s="14" t="s">
        <v>25</v>
      </c>
      <c r="C298" s="9">
        <v>0</v>
      </c>
      <c r="D298" s="9">
        <v>0</v>
      </c>
      <c r="E298" s="9">
        <v>0</v>
      </c>
      <c r="F298" s="59"/>
      <c r="G298" s="42"/>
      <c r="H298" s="68"/>
      <c r="I298" s="68"/>
      <c r="J298" s="3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s="3" customFormat="1" x14ac:dyDescent="0.2">
      <c r="A299" s="12">
        <v>293</v>
      </c>
      <c r="B299" s="14" t="s">
        <v>7</v>
      </c>
      <c r="C299" s="9">
        <v>0</v>
      </c>
      <c r="D299" s="9">
        <v>0</v>
      </c>
      <c r="E299" s="9">
        <v>0</v>
      </c>
      <c r="F299" s="59"/>
      <c r="G299" s="42"/>
      <c r="H299" s="68"/>
      <c r="I299" s="68"/>
      <c r="J299" s="3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s="3" customFormat="1" x14ac:dyDescent="0.2">
      <c r="A300" s="12">
        <v>294</v>
      </c>
      <c r="B300" s="14" t="s">
        <v>6</v>
      </c>
      <c r="C300" s="9">
        <v>2384.8000000000002</v>
      </c>
      <c r="D300" s="9">
        <v>3014</v>
      </c>
      <c r="E300" s="9">
        <f>D300/C300*100</f>
        <v>126.38376383763837</v>
      </c>
      <c r="F300" s="59"/>
      <c r="G300" s="42"/>
      <c r="H300" s="68"/>
      <c r="I300" s="68"/>
      <c r="J300" s="3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s="3" customFormat="1" x14ac:dyDescent="0.2">
      <c r="A301" s="12">
        <v>295</v>
      </c>
      <c r="B301" s="14" t="s">
        <v>3</v>
      </c>
      <c r="C301" s="9">
        <v>0</v>
      </c>
      <c r="D301" s="9">
        <v>0</v>
      </c>
      <c r="E301" s="9">
        <v>0</v>
      </c>
      <c r="F301" s="59"/>
      <c r="G301" s="42"/>
      <c r="H301" s="68"/>
      <c r="I301" s="68"/>
      <c r="J301" s="3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s="3" customFormat="1" ht="90.75" customHeight="1" x14ac:dyDescent="0.2">
      <c r="A302" s="12">
        <v>296</v>
      </c>
      <c r="B302" s="14" t="s">
        <v>94</v>
      </c>
      <c r="C302" s="9">
        <f t="shared" ref="C302:D302" si="71">SUM(C303:C307)-C305</f>
        <v>5475.45</v>
      </c>
      <c r="D302" s="9">
        <f t="shared" si="71"/>
        <v>5475</v>
      </c>
      <c r="E302" s="9">
        <f>D302/C302*100</f>
        <v>99.991781497411168</v>
      </c>
      <c r="F302" s="14" t="s">
        <v>134</v>
      </c>
      <c r="G302" s="14"/>
      <c r="H302" s="72"/>
      <c r="I302" s="72"/>
      <c r="J302" s="3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s="6" customFormat="1" x14ac:dyDescent="0.2">
      <c r="A303" s="12">
        <v>297</v>
      </c>
      <c r="B303" s="14" t="s">
        <v>8</v>
      </c>
      <c r="C303" s="9">
        <v>0</v>
      </c>
      <c r="D303" s="9">
        <v>0</v>
      </c>
      <c r="E303" s="9">
        <v>0</v>
      </c>
      <c r="F303" s="59"/>
      <c r="G303" s="42"/>
      <c r="H303" s="68"/>
      <c r="I303" s="68"/>
      <c r="J303" s="3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s="6" customFormat="1" x14ac:dyDescent="0.2">
      <c r="A304" s="12">
        <v>298</v>
      </c>
      <c r="B304" s="14" t="s">
        <v>24</v>
      </c>
      <c r="C304" s="9">
        <v>0</v>
      </c>
      <c r="D304" s="9">
        <v>0</v>
      </c>
      <c r="E304" s="9">
        <v>0</v>
      </c>
      <c r="F304" s="59"/>
      <c r="G304" s="42"/>
      <c r="H304" s="68"/>
      <c r="I304" s="68"/>
      <c r="J304" s="3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s="3" customFormat="1" x14ac:dyDescent="0.2">
      <c r="A305" s="12">
        <v>299</v>
      </c>
      <c r="B305" s="14" t="s">
        <v>7</v>
      </c>
      <c r="C305" s="9">
        <v>0</v>
      </c>
      <c r="D305" s="9">
        <v>0</v>
      </c>
      <c r="E305" s="9">
        <v>0</v>
      </c>
      <c r="F305" s="59"/>
      <c r="G305" s="42"/>
      <c r="H305" s="68"/>
      <c r="I305" s="68"/>
      <c r="J305" s="3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s="3" customFormat="1" x14ac:dyDescent="0.2">
      <c r="A306" s="12">
        <v>300</v>
      </c>
      <c r="B306" s="14" t="s">
        <v>5</v>
      </c>
      <c r="C306" s="20">
        <v>5475.45</v>
      </c>
      <c r="D306" s="9">
        <v>5475</v>
      </c>
      <c r="E306" s="9">
        <f>D306/C306*100</f>
        <v>99.991781497411168</v>
      </c>
      <c r="F306" s="59"/>
      <c r="G306" s="42"/>
      <c r="H306" s="68"/>
      <c r="I306" s="68"/>
      <c r="J306" s="3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s="3" customFormat="1" x14ac:dyDescent="0.2">
      <c r="A307" s="12">
        <v>301</v>
      </c>
      <c r="B307" s="14" t="s">
        <v>3</v>
      </c>
      <c r="C307" s="9">
        <v>0</v>
      </c>
      <c r="D307" s="9">
        <v>0</v>
      </c>
      <c r="E307" s="9">
        <v>0</v>
      </c>
      <c r="F307" s="59"/>
      <c r="G307" s="42"/>
      <c r="H307" s="68"/>
      <c r="I307" s="68"/>
      <c r="J307" s="3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s="3" customFormat="1" ht="60" x14ac:dyDescent="0.2">
      <c r="A308" s="12">
        <v>302</v>
      </c>
      <c r="B308" s="14" t="s">
        <v>95</v>
      </c>
      <c r="C308" s="47">
        <f t="shared" ref="C308:D308" si="72">SUM(C309:C313)-C311</f>
        <v>8481.9699999999993</v>
      </c>
      <c r="D308" s="54">
        <f t="shared" si="72"/>
        <v>8482</v>
      </c>
      <c r="E308" s="9">
        <f>D308/C308*100</f>
        <v>100.0003536914184</v>
      </c>
      <c r="F308" s="14" t="s">
        <v>135</v>
      </c>
      <c r="G308" s="14"/>
      <c r="H308" s="72"/>
      <c r="I308" s="72"/>
      <c r="J308" s="3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s="3" customFormat="1" x14ac:dyDescent="0.2">
      <c r="A309" s="12">
        <v>303</v>
      </c>
      <c r="B309" s="14" t="s">
        <v>8</v>
      </c>
      <c r="C309" s="47">
        <v>0</v>
      </c>
      <c r="D309" s="47">
        <v>0</v>
      </c>
      <c r="E309" s="47">
        <v>0</v>
      </c>
      <c r="F309" s="59"/>
      <c r="G309" s="42"/>
      <c r="H309" s="68"/>
      <c r="I309" s="68"/>
      <c r="J309" s="3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s="3" customFormat="1" x14ac:dyDescent="0.2">
      <c r="A310" s="12">
        <v>304</v>
      </c>
      <c r="B310" s="14" t="s">
        <v>1</v>
      </c>
      <c r="C310" s="47">
        <v>0</v>
      </c>
      <c r="D310" s="47">
        <v>0</v>
      </c>
      <c r="E310" s="47">
        <v>0</v>
      </c>
      <c r="F310" s="59"/>
      <c r="G310" s="42"/>
      <c r="H310" s="68"/>
      <c r="I310" s="68"/>
      <c r="J310" s="3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s="3" customFormat="1" x14ac:dyDescent="0.2">
      <c r="A311" s="12">
        <v>305</v>
      </c>
      <c r="B311" s="14" t="s">
        <v>7</v>
      </c>
      <c r="C311" s="47">
        <v>0</v>
      </c>
      <c r="D311" s="47">
        <v>0</v>
      </c>
      <c r="E311" s="47">
        <v>0</v>
      </c>
      <c r="F311" s="59"/>
      <c r="G311" s="42"/>
      <c r="H311" s="68"/>
      <c r="I311" s="68"/>
      <c r="J311" s="3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s="3" customFormat="1" x14ac:dyDescent="0.2">
      <c r="A312" s="12">
        <v>306</v>
      </c>
      <c r="B312" s="14" t="s">
        <v>5</v>
      </c>
      <c r="C312" s="47">
        <v>8481.9699999999993</v>
      </c>
      <c r="D312" s="47">
        <v>8482</v>
      </c>
      <c r="E312" s="9">
        <f>D312/C312*100</f>
        <v>100.0003536914184</v>
      </c>
      <c r="F312" s="59"/>
      <c r="G312" s="42"/>
      <c r="H312" s="68"/>
      <c r="I312" s="68"/>
      <c r="J312" s="3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s="3" customFormat="1" x14ac:dyDescent="0.2">
      <c r="A313" s="12">
        <v>307</v>
      </c>
      <c r="B313" s="14" t="s">
        <v>3</v>
      </c>
      <c r="C313" s="47">
        <v>0</v>
      </c>
      <c r="D313" s="47">
        <v>0</v>
      </c>
      <c r="E313" s="47">
        <v>0</v>
      </c>
      <c r="F313" s="59"/>
      <c r="G313" s="42"/>
      <c r="H313" s="68"/>
      <c r="I313" s="68"/>
      <c r="J313" s="3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s="3" customFormat="1" ht="90" customHeight="1" x14ac:dyDescent="0.2">
      <c r="A314" s="12">
        <v>308</v>
      </c>
      <c r="B314" s="89" t="s">
        <v>96</v>
      </c>
      <c r="C314" s="9">
        <f t="shared" ref="C314:D314" si="73">SUM(C315:C319)-C317</f>
        <v>26905.1</v>
      </c>
      <c r="D314" s="9">
        <f t="shared" si="73"/>
        <v>66909.5</v>
      </c>
      <c r="E314" s="9">
        <f>D314/C314*100</f>
        <v>248.68705189722397</v>
      </c>
      <c r="F314" s="14" t="s">
        <v>158</v>
      </c>
      <c r="G314" s="85"/>
      <c r="H314" s="81"/>
      <c r="I314" s="81"/>
      <c r="J314" s="3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s="3" customFormat="1" x14ac:dyDescent="0.2">
      <c r="A315" s="12">
        <v>309</v>
      </c>
      <c r="B315" s="14" t="s">
        <v>8</v>
      </c>
      <c r="C315" s="9">
        <v>0</v>
      </c>
      <c r="D315" s="9">
        <v>0</v>
      </c>
      <c r="E315" s="9">
        <v>0</v>
      </c>
      <c r="F315" s="59"/>
      <c r="G315" s="42"/>
      <c r="H315" s="68"/>
      <c r="I315" s="68"/>
      <c r="J315" s="3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s="6" customFormat="1" x14ac:dyDescent="0.2">
      <c r="A316" s="12">
        <v>310</v>
      </c>
      <c r="B316" s="14" t="s">
        <v>22</v>
      </c>
      <c r="C316" s="9">
        <v>0</v>
      </c>
      <c r="D316" s="9">
        <v>18505.5</v>
      </c>
      <c r="E316" s="9">
        <v>0</v>
      </c>
      <c r="F316" s="59"/>
      <c r="G316" s="42"/>
      <c r="H316" s="68"/>
      <c r="I316" s="68"/>
      <c r="J316" s="3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s="3" customFormat="1" x14ac:dyDescent="0.2">
      <c r="A317" s="12">
        <v>311</v>
      </c>
      <c r="B317" s="14" t="s">
        <v>7</v>
      </c>
      <c r="C317" s="9">
        <v>0</v>
      </c>
      <c r="D317" s="9">
        <v>18505.5</v>
      </c>
      <c r="E317" s="9">
        <v>0</v>
      </c>
      <c r="F317" s="59"/>
      <c r="G317" s="42"/>
      <c r="H317" s="68"/>
      <c r="I317" s="68"/>
      <c r="J317" s="3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s="3" customFormat="1" x14ac:dyDescent="0.2">
      <c r="A318" s="12">
        <v>312</v>
      </c>
      <c r="B318" s="14" t="s">
        <v>5</v>
      </c>
      <c r="C318" s="9">
        <v>26905.1</v>
      </c>
      <c r="D318" s="9">
        <v>48404</v>
      </c>
      <c r="E318" s="9">
        <f>D318/C318*100</f>
        <v>179.90641179553319</v>
      </c>
      <c r="F318" s="59"/>
      <c r="G318" s="42"/>
      <c r="H318" s="68"/>
      <c r="I318" s="68"/>
      <c r="J318" s="3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s="3" customFormat="1" x14ac:dyDescent="0.2">
      <c r="A319" s="12">
        <v>313</v>
      </c>
      <c r="B319" s="14" t="s">
        <v>3</v>
      </c>
      <c r="C319" s="10">
        <v>0</v>
      </c>
      <c r="D319" s="9">
        <v>0</v>
      </c>
      <c r="E319" s="9">
        <v>0</v>
      </c>
      <c r="F319" s="59"/>
      <c r="G319" s="42"/>
      <c r="H319" s="68"/>
      <c r="I319" s="68"/>
      <c r="J319" s="3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s="3" customFormat="1" ht="60" x14ac:dyDescent="0.2">
      <c r="A320" s="12">
        <v>314</v>
      </c>
      <c r="B320" s="14" t="s">
        <v>97</v>
      </c>
      <c r="C320" s="9">
        <f t="shared" ref="C320:D320" si="74">SUM(C321:C325)-C323</f>
        <v>1275.0999999999999</v>
      </c>
      <c r="D320" s="9">
        <f t="shared" si="74"/>
        <v>1125.4000000000001</v>
      </c>
      <c r="E320" s="9">
        <f>D320/C320*100</f>
        <v>88.259744333777761</v>
      </c>
      <c r="F320" s="14" t="s">
        <v>159</v>
      </c>
      <c r="G320" s="14"/>
      <c r="H320" s="72"/>
      <c r="I320" s="72"/>
      <c r="J320" s="3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s="3" customFormat="1" x14ac:dyDescent="0.2">
      <c r="A321" s="12">
        <v>315</v>
      </c>
      <c r="B321" s="14" t="s">
        <v>8</v>
      </c>
      <c r="C321" s="9">
        <v>0</v>
      </c>
      <c r="D321" s="9">
        <v>0</v>
      </c>
      <c r="E321" s="9">
        <v>0</v>
      </c>
      <c r="F321" s="59"/>
      <c r="G321" s="42"/>
      <c r="H321" s="68"/>
      <c r="I321" s="68"/>
      <c r="J321" s="3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s="3" customFormat="1" x14ac:dyDescent="0.2">
      <c r="A322" s="12">
        <v>316</v>
      </c>
      <c r="B322" s="14" t="s">
        <v>61</v>
      </c>
      <c r="C322" s="9">
        <v>0</v>
      </c>
      <c r="D322" s="9">
        <v>0</v>
      </c>
      <c r="E322" s="9">
        <v>0</v>
      </c>
      <c r="F322" s="59"/>
      <c r="G322" s="42"/>
      <c r="H322" s="68"/>
      <c r="I322" s="68"/>
      <c r="J322" s="3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s="3" customFormat="1" x14ac:dyDescent="0.2">
      <c r="A323" s="12">
        <v>317</v>
      </c>
      <c r="B323" s="14" t="s">
        <v>7</v>
      </c>
      <c r="C323" s="10">
        <v>0</v>
      </c>
      <c r="D323" s="9">
        <v>0</v>
      </c>
      <c r="E323" s="9">
        <v>0</v>
      </c>
      <c r="F323" s="59"/>
      <c r="G323" s="42"/>
      <c r="H323" s="68"/>
      <c r="I323" s="68"/>
      <c r="J323" s="3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s="3" customFormat="1" x14ac:dyDescent="0.2">
      <c r="A324" s="12">
        <v>318</v>
      </c>
      <c r="B324" s="14" t="s">
        <v>5</v>
      </c>
      <c r="C324" s="20">
        <v>1275.0999999999999</v>
      </c>
      <c r="D324" s="20">
        <v>1125.4000000000001</v>
      </c>
      <c r="E324" s="9">
        <f>D324/C324*100</f>
        <v>88.259744333777761</v>
      </c>
      <c r="F324" s="59"/>
      <c r="G324" s="42"/>
      <c r="H324" s="68"/>
      <c r="I324" s="68"/>
      <c r="J324" s="3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s="3" customFormat="1" x14ac:dyDescent="0.2">
      <c r="A325" s="12">
        <v>319</v>
      </c>
      <c r="B325" s="14" t="s">
        <v>3</v>
      </c>
      <c r="C325" s="9">
        <v>0</v>
      </c>
      <c r="D325" s="9">
        <v>0</v>
      </c>
      <c r="E325" s="9">
        <v>0</v>
      </c>
      <c r="F325" s="59"/>
      <c r="G325" s="42"/>
      <c r="H325" s="68"/>
      <c r="I325" s="68"/>
      <c r="J325" s="3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s="3" customFormat="1" ht="60" x14ac:dyDescent="0.2">
      <c r="A326" s="12">
        <v>320</v>
      </c>
      <c r="B326" s="14" t="s">
        <v>98</v>
      </c>
      <c r="C326" s="9">
        <f t="shared" ref="C326:D326" si="75">SUM(C327:C331)-C329</f>
        <v>20529.900000000001</v>
      </c>
      <c r="D326" s="9">
        <f t="shared" si="75"/>
        <v>0</v>
      </c>
      <c r="E326" s="9">
        <v>0</v>
      </c>
      <c r="F326" s="14" t="s">
        <v>128</v>
      </c>
      <c r="G326" s="14"/>
      <c r="H326" s="72"/>
      <c r="I326" s="72"/>
      <c r="J326" s="3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s="3" customFormat="1" x14ac:dyDescent="0.2">
      <c r="A327" s="12">
        <v>321</v>
      </c>
      <c r="B327" s="14" t="s">
        <v>8</v>
      </c>
      <c r="C327" s="11">
        <v>0</v>
      </c>
      <c r="D327" s="11">
        <v>0</v>
      </c>
      <c r="E327" s="11">
        <v>0</v>
      </c>
      <c r="F327" s="59"/>
      <c r="G327" s="42"/>
      <c r="H327" s="68"/>
      <c r="I327" s="68"/>
      <c r="J327" s="3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s="3" customFormat="1" x14ac:dyDescent="0.2">
      <c r="A328" s="12">
        <v>322</v>
      </c>
      <c r="B328" s="14" t="s">
        <v>25</v>
      </c>
      <c r="C328" s="11">
        <v>0</v>
      </c>
      <c r="D328" s="11">
        <v>0</v>
      </c>
      <c r="E328" s="11">
        <v>0</v>
      </c>
      <c r="F328" s="59"/>
      <c r="G328" s="42"/>
      <c r="H328" s="68"/>
      <c r="I328" s="68"/>
      <c r="J328" s="3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s="3" customFormat="1" x14ac:dyDescent="0.2">
      <c r="A329" s="12">
        <v>323</v>
      </c>
      <c r="B329" s="14" t="s">
        <v>7</v>
      </c>
      <c r="C329" s="10">
        <v>0</v>
      </c>
      <c r="D329" s="11">
        <v>0</v>
      </c>
      <c r="E329" s="11">
        <v>0</v>
      </c>
      <c r="F329" s="59"/>
      <c r="G329" s="42"/>
      <c r="H329" s="68"/>
      <c r="I329" s="68"/>
      <c r="J329" s="3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s="3" customFormat="1" x14ac:dyDescent="0.2">
      <c r="A330" s="12">
        <v>324</v>
      </c>
      <c r="B330" s="14" t="s">
        <v>5</v>
      </c>
      <c r="C330" s="11">
        <v>20529.900000000001</v>
      </c>
      <c r="D330" s="11">
        <v>0</v>
      </c>
      <c r="E330" s="11">
        <v>0</v>
      </c>
      <c r="F330" s="59"/>
      <c r="G330" s="42"/>
      <c r="H330" s="68"/>
      <c r="I330" s="68"/>
      <c r="J330" s="3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s="3" customFormat="1" x14ac:dyDescent="0.2">
      <c r="A331" s="12">
        <v>325</v>
      </c>
      <c r="B331" s="14" t="s">
        <v>3</v>
      </c>
      <c r="C331" s="11">
        <v>0</v>
      </c>
      <c r="D331" s="11">
        <v>0</v>
      </c>
      <c r="E331" s="11">
        <v>0</v>
      </c>
      <c r="F331" s="59"/>
      <c r="G331" s="42"/>
      <c r="H331" s="68"/>
      <c r="I331" s="68"/>
      <c r="J331" s="3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s="3" customFormat="1" ht="59.25" customHeight="1" x14ac:dyDescent="0.2">
      <c r="A332" s="12">
        <v>326</v>
      </c>
      <c r="B332" s="14" t="s">
        <v>99</v>
      </c>
      <c r="C332" s="9">
        <f t="shared" ref="C332:D332" si="76">SUM(C333:C337)-C335</f>
        <v>72296.299999999988</v>
      </c>
      <c r="D332" s="9">
        <f t="shared" si="76"/>
        <v>99123.1</v>
      </c>
      <c r="E332" s="9">
        <f>D332/C332*100</f>
        <v>137.10673990231868</v>
      </c>
      <c r="F332" s="14" t="s">
        <v>118</v>
      </c>
      <c r="G332" s="14"/>
      <c r="H332" s="72"/>
      <c r="I332" s="72"/>
      <c r="J332" s="3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s="8" customFormat="1" x14ac:dyDescent="0.2">
      <c r="A333" s="12">
        <v>327</v>
      </c>
      <c r="B333" s="14" t="s">
        <v>8</v>
      </c>
      <c r="C333" s="11">
        <v>0</v>
      </c>
      <c r="D333" s="11">
        <v>0</v>
      </c>
      <c r="E333" s="11">
        <v>0</v>
      </c>
      <c r="F333" s="59"/>
      <c r="G333" s="42"/>
      <c r="H333" s="68"/>
      <c r="I333" s="68"/>
      <c r="J333" s="3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s="8" customFormat="1" x14ac:dyDescent="0.2">
      <c r="A334" s="12">
        <v>328</v>
      </c>
      <c r="B334" s="14" t="s">
        <v>24</v>
      </c>
      <c r="C334" s="11">
        <v>68681.399999999994</v>
      </c>
      <c r="D334" s="11">
        <v>68681.399999999994</v>
      </c>
      <c r="E334" s="9">
        <f>D334/C334*100</f>
        <v>100</v>
      </c>
      <c r="F334" s="59"/>
      <c r="G334" s="42"/>
      <c r="H334" s="68"/>
      <c r="I334" s="68"/>
      <c r="J334" s="3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s="8" customFormat="1" x14ac:dyDescent="0.2">
      <c r="A335" s="12">
        <v>329</v>
      </c>
      <c r="B335" s="14" t="s">
        <v>7</v>
      </c>
      <c r="C335" s="11">
        <v>68681.399999999994</v>
      </c>
      <c r="D335" s="11">
        <v>68681.399999999994</v>
      </c>
      <c r="E335" s="9">
        <f t="shared" ref="E335:E336" si="77">D335/C335*100</f>
        <v>100</v>
      </c>
      <c r="F335" s="59"/>
      <c r="G335" s="42"/>
      <c r="H335" s="68"/>
      <c r="I335" s="68"/>
      <c r="J335" s="3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s="8" customFormat="1" x14ac:dyDescent="0.2">
      <c r="A336" s="12">
        <v>330</v>
      </c>
      <c r="B336" s="14" t="s">
        <v>5</v>
      </c>
      <c r="C336" s="11">
        <v>3614.9</v>
      </c>
      <c r="D336" s="11">
        <v>30441.7</v>
      </c>
      <c r="E336" s="9">
        <f t="shared" si="77"/>
        <v>842.11734764447147</v>
      </c>
      <c r="F336" s="59"/>
      <c r="G336" s="42"/>
      <c r="H336" s="68"/>
      <c r="I336" s="68"/>
      <c r="J336" s="3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s="8" customFormat="1" x14ac:dyDescent="0.2">
      <c r="A337" s="12">
        <v>331</v>
      </c>
      <c r="B337" s="14" t="s">
        <v>3</v>
      </c>
      <c r="C337" s="11">
        <v>0</v>
      </c>
      <c r="D337" s="11">
        <v>0</v>
      </c>
      <c r="E337" s="11">
        <v>0</v>
      </c>
      <c r="F337" s="59"/>
      <c r="G337" s="42"/>
      <c r="H337" s="68"/>
      <c r="I337" s="68"/>
      <c r="J337" s="3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s="8" customFormat="1" ht="60" customHeight="1" x14ac:dyDescent="0.2">
      <c r="A338" s="12">
        <v>332</v>
      </c>
      <c r="B338" s="14" t="s">
        <v>100</v>
      </c>
      <c r="C338" s="9">
        <f t="shared" ref="C338:D338" si="78">SUM(C339:C343)-C341</f>
        <v>305</v>
      </c>
      <c r="D338" s="9">
        <f t="shared" si="78"/>
        <v>305</v>
      </c>
      <c r="E338" s="9">
        <f>D338/C338*100</f>
        <v>100</v>
      </c>
      <c r="F338" s="14" t="s">
        <v>136</v>
      </c>
      <c r="G338" s="14"/>
      <c r="H338" s="72"/>
      <c r="I338" s="72"/>
      <c r="J338" s="3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s="8" customFormat="1" x14ac:dyDescent="0.2">
      <c r="A339" s="12">
        <v>333</v>
      </c>
      <c r="B339" s="14" t="s">
        <v>8</v>
      </c>
      <c r="C339" s="11">
        <v>0</v>
      </c>
      <c r="D339" s="11">
        <v>0</v>
      </c>
      <c r="E339" s="11">
        <v>0</v>
      </c>
      <c r="F339" s="59"/>
      <c r="G339" s="42"/>
      <c r="H339" s="68"/>
      <c r="I339" s="68"/>
      <c r="J339" s="3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s="8" customFormat="1" x14ac:dyDescent="0.2">
      <c r="A340" s="12">
        <v>334</v>
      </c>
      <c r="B340" s="14" t="s">
        <v>19</v>
      </c>
      <c r="C340" s="11">
        <v>0</v>
      </c>
      <c r="D340" s="11">
        <v>0</v>
      </c>
      <c r="E340" s="11">
        <v>0</v>
      </c>
      <c r="F340" s="59"/>
      <c r="G340" s="42"/>
      <c r="H340" s="68"/>
      <c r="I340" s="68"/>
      <c r="J340" s="3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s="8" customFormat="1" x14ac:dyDescent="0.2">
      <c r="A341" s="12">
        <v>335</v>
      </c>
      <c r="B341" s="14" t="s">
        <v>7</v>
      </c>
      <c r="C341" s="11">
        <v>0</v>
      </c>
      <c r="D341" s="11">
        <v>0</v>
      </c>
      <c r="E341" s="11">
        <v>0</v>
      </c>
      <c r="F341" s="59"/>
      <c r="G341" s="42"/>
      <c r="H341" s="68"/>
      <c r="I341" s="68"/>
      <c r="J341" s="3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s="8" customFormat="1" x14ac:dyDescent="0.2">
      <c r="A342" s="12">
        <v>336</v>
      </c>
      <c r="B342" s="14" t="s">
        <v>6</v>
      </c>
      <c r="C342" s="11">
        <v>305</v>
      </c>
      <c r="D342" s="11">
        <v>305</v>
      </c>
      <c r="E342" s="9">
        <f>D342/C342*100</f>
        <v>100</v>
      </c>
      <c r="F342" s="59"/>
      <c r="G342" s="42"/>
      <c r="H342" s="68"/>
      <c r="I342" s="68"/>
      <c r="J342" s="3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s="8" customFormat="1" x14ac:dyDescent="0.2">
      <c r="A343" s="12">
        <v>337</v>
      </c>
      <c r="B343" s="14" t="s">
        <v>20</v>
      </c>
      <c r="C343" s="11">
        <v>0</v>
      </c>
      <c r="D343" s="11">
        <v>0</v>
      </c>
      <c r="E343" s="11">
        <v>0</v>
      </c>
      <c r="F343" s="59"/>
      <c r="G343" s="42"/>
      <c r="H343" s="68"/>
      <c r="I343" s="68"/>
      <c r="J343" s="3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s="8" customFormat="1" ht="60.75" customHeight="1" x14ac:dyDescent="0.2">
      <c r="A344" s="12">
        <v>338</v>
      </c>
      <c r="B344" s="14" t="s">
        <v>101</v>
      </c>
      <c r="C344" s="9">
        <f t="shared" ref="C344:D344" si="79">SUM(C345:C349)-C347</f>
        <v>39334.300000000003</v>
      </c>
      <c r="D344" s="9">
        <f t="shared" si="79"/>
        <v>39176.800000000003</v>
      </c>
      <c r="E344" s="9">
        <f>D344/C344*100</f>
        <v>99.599586111866742</v>
      </c>
      <c r="F344" s="14" t="s">
        <v>137</v>
      </c>
      <c r="G344" s="14"/>
      <c r="H344" s="72"/>
      <c r="I344" s="72"/>
      <c r="J344" s="3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s="8" customFormat="1" x14ac:dyDescent="0.2">
      <c r="A345" s="12">
        <v>339</v>
      </c>
      <c r="B345" s="14" t="s">
        <v>8</v>
      </c>
      <c r="C345" s="11">
        <v>0</v>
      </c>
      <c r="D345" s="11">
        <v>0</v>
      </c>
      <c r="E345" s="11">
        <v>0</v>
      </c>
      <c r="F345" s="59"/>
      <c r="G345" s="42"/>
      <c r="H345" s="68"/>
      <c r="I345" s="68"/>
      <c r="J345" s="3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s="8" customFormat="1" x14ac:dyDescent="0.2">
      <c r="A346" s="12">
        <v>340</v>
      </c>
      <c r="B346" s="14" t="s">
        <v>19</v>
      </c>
      <c r="C346" s="11">
        <v>37367.300000000003</v>
      </c>
      <c r="D346" s="11">
        <v>37367.300000000003</v>
      </c>
      <c r="E346" s="9">
        <f>D346/C346*100</f>
        <v>100</v>
      </c>
      <c r="F346" s="59"/>
      <c r="G346" s="42"/>
      <c r="H346" s="68"/>
      <c r="I346" s="68"/>
      <c r="J346" s="3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s="8" customFormat="1" x14ac:dyDescent="0.2">
      <c r="A347" s="12">
        <v>341</v>
      </c>
      <c r="B347" s="14" t="s">
        <v>7</v>
      </c>
      <c r="C347" s="11">
        <v>0</v>
      </c>
      <c r="D347" s="11">
        <v>0</v>
      </c>
      <c r="E347" s="11">
        <v>0</v>
      </c>
      <c r="F347" s="59"/>
      <c r="G347" s="42"/>
      <c r="H347" s="68"/>
      <c r="I347" s="68"/>
      <c r="J347" s="3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s="8" customFormat="1" x14ac:dyDescent="0.2">
      <c r="A348" s="12">
        <v>342</v>
      </c>
      <c r="B348" s="14" t="s">
        <v>6</v>
      </c>
      <c r="C348" s="11">
        <v>1967</v>
      </c>
      <c r="D348" s="11">
        <v>1809.5</v>
      </c>
      <c r="E348" s="9">
        <f>D348/C348*100</f>
        <v>91.992882562277572</v>
      </c>
      <c r="F348" s="59"/>
      <c r="G348" s="42"/>
      <c r="H348" s="68"/>
      <c r="I348" s="68"/>
      <c r="J348" s="3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s="8" customFormat="1" x14ac:dyDescent="0.2">
      <c r="A349" s="12">
        <v>343</v>
      </c>
      <c r="B349" s="14" t="s">
        <v>20</v>
      </c>
      <c r="C349" s="11">
        <v>0</v>
      </c>
      <c r="D349" s="11">
        <v>0</v>
      </c>
      <c r="E349" s="11">
        <v>0</v>
      </c>
      <c r="F349" s="59"/>
      <c r="G349" s="42"/>
      <c r="H349" s="68"/>
      <c r="I349" s="68"/>
      <c r="J349" s="3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s="8" customFormat="1" ht="93" customHeight="1" x14ac:dyDescent="0.2">
      <c r="A350" s="12">
        <v>344</v>
      </c>
      <c r="B350" s="14" t="s">
        <v>102</v>
      </c>
      <c r="C350" s="11">
        <f t="shared" ref="C350:D350" si="80">SUM(C351:C355)-C353</f>
        <v>95000</v>
      </c>
      <c r="D350" s="11">
        <f t="shared" si="80"/>
        <v>94179</v>
      </c>
      <c r="E350" s="9">
        <f>D350/C350*100</f>
        <v>99.135789473684213</v>
      </c>
      <c r="F350" s="14" t="s">
        <v>119</v>
      </c>
      <c r="G350" s="14"/>
      <c r="H350" s="72"/>
      <c r="I350" s="72"/>
      <c r="J350" s="3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s="8" customFormat="1" x14ac:dyDescent="0.2">
      <c r="A351" s="12">
        <v>345</v>
      </c>
      <c r="B351" s="14" t="s">
        <v>8</v>
      </c>
      <c r="C351" s="11">
        <v>0</v>
      </c>
      <c r="D351" s="11">
        <v>0</v>
      </c>
      <c r="E351" s="11">
        <v>0</v>
      </c>
      <c r="F351" s="59"/>
      <c r="G351" s="42"/>
      <c r="H351" s="68"/>
      <c r="I351" s="68"/>
      <c r="J351" s="3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s="8" customFormat="1" x14ac:dyDescent="0.2">
      <c r="A352" s="12">
        <v>346</v>
      </c>
      <c r="B352" s="14" t="s">
        <v>19</v>
      </c>
      <c r="C352" s="11">
        <v>95000</v>
      </c>
      <c r="D352" s="11">
        <v>94179</v>
      </c>
      <c r="E352" s="9">
        <f>D352/C352*100</f>
        <v>99.135789473684213</v>
      </c>
      <c r="F352" s="59"/>
      <c r="G352" s="42"/>
      <c r="H352" s="68"/>
      <c r="I352" s="68"/>
      <c r="J352" s="3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s="8" customFormat="1" x14ac:dyDescent="0.2">
      <c r="A353" s="12">
        <v>347</v>
      </c>
      <c r="B353" s="14" t="s">
        <v>7</v>
      </c>
      <c r="C353" s="11">
        <v>0</v>
      </c>
      <c r="D353" s="11">
        <v>0</v>
      </c>
      <c r="E353" s="11">
        <v>0</v>
      </c>
      <c r="F353" s="59"/>
      <c r="G353" s="42"/>
      <c r="H353" s="68"/>
      <c r="I353" s="68"/>
      <c r="J353" s="3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s="8" customFormat="1" x14ac:dyDescent="0.2">
      <c r="A354" s="12">
        <v>348</v>
      </c>
      <c r="B354" s="14" t="s">
        <v>6</v>
      </c>
      <c r="C354" s="11">
        <v>0</v>
      </c>
      <c r="D354" s="11">
        <v>0</v>
      </c>
      <c r="E354" s="11">
        <v>0</v>
      </c>
      <c r="F354" s="59"/>
      <c r="G354" s="42"/>
      <c r="H354" s="68"/>
      <c r="I354" s="68"/>
      <c r="J354" s="3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s="8" customFormat="1" x14ac:dyDescent="0.2">
      <c r="A355" s="12">
        <v>349</v>
      </c>
      <c r="B355" s="14" t="s">
        <v>20</v>
      </c>
      <c r="C355" s="11">
        <v>0</v>
      </c>
      <c r="D355" s="11">
        <v>0</v>
      </c>
      <c r="E355" s="11">
        <v>0</v>
      </c>
      <c r="F355" s="59"/>
      <c r="G355" s="42"/>
      <c r="H355" s="68"/>
      <c r="I355" s="68"/>
      <c r="J355" s="3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s="8" customFormat="1" ht="75" x14ac:dyDescent="0.2">
      <c r="A356" s="12">
        <v>350</v>
      </c>
      <c r="B356" s="14" t="s">
        <v>103</v>
      </c>
      <c r="C356" s="11">
        <f t="shared" ref="C356:D356" si="81">SUM(C357:C361)-C359</f>
        <v>70774.923999999999</v>
      </c>
      <c r="D356" s="11">
        <f t="shared" si="81"/>
        <v>64413.5</v>
      </c>
      <c r="E356" s="9">
        <f>D356/C356*100</f>
        <v>91.01175438916755</v>
      </c>
      <c r="F356" s="14" t="s">
        <v>138</v>
      </c>
      <c r="G356" s="14"/>
      <c r="H356" s="72"/>
      <c r="I356" s="72"/>
      <c r="J356" s="36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s="8" customFormat="1" x14ac:dyDescent="0.2">
      <c r="A357" s="12">
        <v>351</v>
      </c>
      <c r="B357" s="14" t="s">
        <v>8</v>
      </c>
      <c r="C357" s="11">
        <v>0</v>
      </c>
      <c r="D357" s="11">
        <v>0</v>
      </c>
      <c r="E357" s="11">
        <v>0</v>
      </c>
      <c r="F357" s="59"/>
      <c r="G357" s="42"/>
      <c r="H357" s="68"/>
      <c r="I357" s="68"/>
      <c r="J357" s="3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s="8" customFormat="1" x14ac:dyDescent="0.2">
      <c r="A358" s="12">
        <v>352</v>
      </c>
      <c r="B358" s="14" t="s">
        <v>19</v>
      </c>
      <c r="C358" s="11">
        <v>0</v>
      </c>
      <c r="D358" s="11">
        <v>0</v>
      </c>
      <c r="E358" s="11">
        <v>0</v>
      </c>
      <c r="F358" s="59"/>
      <c r="G358" s="42"/>
      <c r="H358" s="68"/>
      <c r="I358" s="68"/>
      <c r="J358" s="3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s="8" customFormat="1" x14ac:dyDescent="0.2">
      <c r="A359" s="12">
        <v>353</v>
      </c>
      <c r="B359" s="14" t="s">
        <v>7</v>
      </c>
      <c r="C359" s="11">
        <v>0</v>
      </c>
      <c r="D359" s="11">
        <v>0</v>
      </c>
      <c r="E359" s="11">
        <v>0</v>
      </c>
      <c r="F359" s="59"/>
      <c r="G359" s="42"/>
      <c r="H359" s="68"/>
      <c r="I359" s="68"/>
      <c r="J359" s="3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s="8" customFormat="1" x14ac:dyDescent="0.2">
      <c r="A360" s="12">
        <v>354</v>
      </c>
      <c r="B360" s="14" t="s">
        <v>6</v>
      </c>
      <c r="C360" s="11">
        <v>70774.923999999999</v>
      </c>
      <c r="D360" s="11">
        <v>64413.5</v>
      </c>
      <c r="E360" s="9">
        <f>D360/C360*100</f>
        <v>91.01175438916755</v>
      </c>
      <c r="F360" s="59"/>
      <c r="G360" s="42"/>
      <c r="H360" s="68"/>
      <c r="I360" s="68"/>
      <c r="J360" s="3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s="8" customFormat="1" x14ac:dyDescent="0.2">
      <c r="A361" s="12">
        <v>355</v>
      </c>
      <c r="B361" s="14" t="s">
        <v>20</v>
      </c>
      <c r="C361" s="11">
        <v>0</v>
      </c>
      <c r="D361" s="11">
        <v>0</v>
      </c>
      <c r="E361" s="11">
        <v>0</v>
      </c>
      <c r="F361" s="59"/>
      <c r="G361" s="42"/>
      <c r="H361" s="68"/>
      <c r="I361" s="68"/>
      <c r="J361" s="3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s="8" customFormat="1" ht="60" x14ac:dyDescent="0.2">
      <c r="A362" s="12">
        <v>356</v>
      </c>
      <c r="B362" s="14" t="s">
        <v>104</v>
      </c>
      <c r="C362" s="11">
        <f t="shared" ref="C362:D362" si="82">SUM(C363:C367)-C365</f>
        <v>102891.20000000001</v>
      </c>
      <c r="D362" s="11">
        <f t="shared" si="82"/>
        <v>108519.90000000001</v>
      </c>
      <c r="E362" s="9">
        <f>D362/C362*100</f>
        <v>105.47053586701291</v>
      </c>
      <c r="F362" s="14" t="s">
        <v>133</v>
      </c>
      <c r="G362" s="14"/>
      <c r="H362" s="72"/>
      <c r="I362" s="72"/>
      <c r="J362" s="3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s="8" customFormat="1" x14ac:dyDescent="0.2">
      <c r="A363" s="12">
        <v>357</v>
      </c>
      <c r="B363" s="14" t="s">
        <v>8</v>
      </c>
      <c r="C363" s="11">
        <v>0</v>
      </c>
      <c r="D363" s="11">
        <v>0</v>
      </c>
      <c r="E363" s="11">
        <v>0</v>
      </c>
      <c r="F363" s="59"/>
      <c r="G363" s="42"/>
      <c r="H363" s="68"/>
      <c r="I363" s="68"/>
      <c r="J363" s="3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s="8" customFormat="1" x14ac:dyDescent="0.2">
      <c r="A364" s="12">
        <v>358</v>
      </c>
      <c r="B364" s="14" t="s">
        <v>19</v>
      </c>
      <c r="C364" s="11">
        <v>97746.6</v>
      </c>
      <c r="D364" s="11">
        <v>97746.6</v>
      </c>
      <c r="E364" s="9">
        <f>D364/C364*100</f>
        <v>100</v>
      </c>
      <c r="F364" s="59"/>
      <c r="G364" s="42"/>
      <c r="H364" s="68"/>
      <c r="I364" s="68"/>
      <c r="J364" s="3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s="8" customFormat="1" x14ac:dyDescent="0.2">
      <c r="A365" s="12">
        <v>359</v>
      </c>
      <c r="B365" s="14" t="s">
        <v>7</v>
      </c>
      <c r="C365" s="11">
        <v>0</v>
      </c>
      <c r="D365" s="11">
        <v>0</v>
      </c>
      <c r="E365" s="11">
        <v>0</v>
      </c>
      <c r="F365" s="59"/>
      <c r="G365" s="42"/>
      <c r="H365" s="68"/>
      <c r="I365" s="68"/>
      <c r="J365" s="3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s="8" customFormat="1" x14ac:dyDescent="0.2">
      <c r="A366" s="12">
        <v>360</v>
      </c>
      <c r="B366" s="14" t="s">
        <v>6</v>
      </c>
      <c r="C366" s="11">
        <v>5144.6000000000004</v>
      </c>
      <c r="D366" s="11">
        <v>10773.3</v>
      </c>
      <c r="E366" s="9">
        <f>D366/C366*100</f>
        <v>209.40986665629978</v>
      </c>
      <c r="F366" s="59"/>
      <c r="G366" s="42"/>
      <c r="H366" s="68"/>
      <c r="I366" s="68"/>
      <c r="J366" s="3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s="8" customFormat="1" x14ac:dyDescent="0.2">
      <c r="A367" s="12">
        <v>361</v>
      </c>
      <c r="B367" s="14" t="s">
        <v>20</v>
      </c>
      <c r="C367" s="11">
        <v>0</v>
      </c>
      <c r="D367" s="11">
        <v>0</v>
      </c>
      <c r="E367" s="11">
        <v>0</v>
      </c>
      <c r="F367" s="59"/>
      <c r="G367" s="42"/>
      <c r="H367" s="68"/>
      <c r="I367" s="68"/>
      <c r="J367" s="3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s="8" customFormat="1" ht="75" x14ac:dyDescent="0.2">
      <c r="A368" s="12">
        <v>362</v>
      </c>
      <c r="B368" s="14" t="s">
        <v>105</v>
      </c>
      <c r="C368" s="21">
        <f t="shared" ref="C368:D368" si="83">SUM(C369:C373)-C371</f>
        <v>995</v>
      </c>
      <c r="D368" s="21">
        <f t="shared" si="83"/>
        <v>995</v>
      </c>
      <c r="E368" s="9">
        <f>D368/C368*100</f>
        <v>100</v>
      </c>
      <c r="F368" s="14" t="s">
        <v>139</v>
      </c>
      <c r="G368" s="14"/>
      <c r="H368" s="72"/>
      <c r="I368" s="72"/>
      <c r="J368" s="3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s="8" customFormat="1" x14ac:dyDescent="0.2">
      <c r="A369" s="12">
        <v>363</v>
      </c>
      <c r="B369" s="14" t="s">
        <v>8</v>
      </c>
      <c r="C369" s="11">
        <v>0</v>
      </c>
      <c r="D369" s="11">
        <v>0</v>
      </c>
      <c r="E369" s="11">
        <v>0</v>
      </c>
      <c r="F369" s="59"/>
      <c r="G369" s="42"/>
      <c r="H369" s="68"/>
      <c r="I369" s="68"/>
      <c r="J369" s="3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s="8" customFormat="1" x14ac:dyDescent="0.2">
      <c r="A370" s="12">
        <v>364</v>
      </c>
      <c r="B370" s="14" t="s">
        <v>19</v>
      </c>
      <c r="C370" s="11">
        <v>0</v>
      </c>
      <c r="D370" s="11">
        <v>0</v>
      </c>
      <c r="E370" s="11">
        <v>0</v>
      </c>
      <c r="F370" s="59"/>
      <c r="G370" s="42"/>
      <c r="H370" s="68"/>
      <c r="I370" s="68"/>
      <c r="J370" s="3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s="8" customFormat="1" x14ac:dyDescent="0.2">
      <c r="A371" s="12">
        <v>365</v>
      </c>
      <c r="B371" s="14" t="s">
        <v>7</v>
      </c>
      <c r="C371" s="11">
        <v>0</v>
      </c>
      <c r="D371" s="11">
        <v>0</v>
      </c>
      <c r="E371" s="11">
        <v>0</v>
      </c>
      <c r="F371" s="59"/>
      <c r="G371" s="42"/>
      <c r="H371" s="68"/>
      <c r="I371" s="68"/>
      <c r="J371" s="3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s="8" customFormat="1" x14ac:dyDescent="0.2">
      <c r="A372" s="12">
        <v>366</v>
      </c>
      <c r="B372" s="14" t="s">
        <v>6</v>
      </c>
      <c r="C372" s="11">
        <v>995</v>
      </c>
      <c r="D372" s="11">
        <v>995</v>
      </c>
      <c r="E372" s="9">
        <f>D372/C372*100</f>
        <v>100</v>
      </c>
      <c r="F372" s="59"/>
      <c r="G372" s="42"/>
      <c r="H372" s="68"/>
      <c r="I372" s="68"/>
      <c r="J372" s="3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s="8" customFormat="1" x14ac:dyDescent="0.2">
      <c r="A373" s="12">
        <v>367</v>
      </c>
      <c r="B373" s="14" t="s">
        <v>20</v>
      </c>
      <c r="C373" s="11">
        <v>0</v>
      </c>
      <c r="D373" s="11">
        <v>0</v>
      </c>
      <c r="E373" s="11">
        <v>0</v>
      </c>
      <c r="F373" s="59"/>
      <c r="G373" s="42"/>
      <c r="H373" s="68"/>
      <c r="I373" s="68"/>
      <c r="J373" s="3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s="8" customFormat="1" ht="75" x14ac:dyDescent="0.2">
      <c r="A374" s="12">
        <v>368</v>
      </c>
      <c r="B374" s="14" t="s">
        <v>106</v>
      </c>
      <c r="C374" s="11">
        <f t="shared" ref="C374:D374" si="84">SUM(C375:C379)-C377</f>
        <v>43731.360000000001</v>
      </c>
      <c r="D374" s="11">
        <f t="shared" si="84"/>
        <v>45237.25</v>
      </c>
      <c r="E374" s="9">
        <f>D374/C374*100</f>
        <v>103.4435014140882</v>
      </c>
      <c r="F374" s="14" t="s">
        <v>133</v>
      </c>
      <c r="G374" s="14"/>
      <c r="H374" s="72"/>
      <c r="I374" s="72"/>
      <c r="J374" s="9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s="8" customFormat="1" x14ac:dyDescent="0.2">
      <c r="A375" s="12">
        <v>369</v>
      </c>
      <c r="B375" s="14" t="s">
        <v>8</v>
      </c>
      <c r="C375" s="11">
        <v>0</v>
      </c>
      <c r="D375" s="11">
        <v>0</v>
      </c>
      <c r="E375" s="11">
        <v>0</v>
      </c>
      <c r="F375" s="59"/>
      <c r="G375" s="42"/>
      <c r="H375" s="68"/>
      <c r="I375" s="68"/>
      <c r="J375" s="9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s="8" customFormat="1" x14ac:dyDescent="0.2">
      <c r="A376" s="12">
        <v>370</v>
      </c>
      <c r="B376" s="14" t="s">
        <v>19</v>
      </c>
      <c r="C376" s="11">
        <v>41544.76</v>
      </c>
      <c r="D376" s="11">
        <v>39164.65</v>
      </c>
      <c r="E376" s="9">
        <f>D376/C376*100</f>
        <v>94.270974245608826</v>
      </c>
      <c r="F376" s="59"/>
      <c r="G376" s="42"/>
      <c r="H376" s="68"/>
      <c r="I376" s="68"/>
      <c r="J376" s="9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s="8" customFormat="1" x14ac:dyDescent="0.2">
      <c r="A377" s="12">
        <v>371</v>
      </c>
      <c r="B377" s="14" t="s">
        <v>7</v>
      </c>
      <c r="C377" s="11">
        <v>0</v>
      </c>
      <c r="D377" s="11">
        <v>0</v>
      </c>
      <c r="E377" s="11">
        <v>0</v>
      </c>
      <c r="F377" s="59"/>
      <c r="G377" s="42"/>
      <c r="H377" s="68"/>
      <c r="I377" s="68"/>
      <c r="J377" s="9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s="8" customFormat="1" x14ac:dyDescent="0.2">
      <c r="A378" s="12">
        <v>372</v>
      </c>
      <c r="B378" s="14" t="s">
        <v>6</v>
      </c>
      <c r="C378" s="11">
        <v>2186.6</v>
      </c>
      <c r="D378" s="11">
        <v>6072.6</v>
      </c>
      <c r="E378" s="9">
        <f>D378/C378*100</f>
        <v>277.71883289124673</v>
      </c>
      <c r="F378" s="59"/>
      <c r="G378" s="42"/>
      <c r="H378" s="68"/>
      <c r="I378" s="68"/>
      <c r="J378" s="9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s="8" customFormat="1" x14ac:dyDescent="0.2">
      <c r="A379" s="12">
        <v>373</v>
      </c>
      <c r="B379" s="14" t="s">
        <v>20</v>
      </c>
      <c r="C379" s="11">
        <v>0</v>
      </c>
      <c r="D379" s="11">
        <v>0</v>
      </c>
      <c r="E379" s="11">
        <v>0</v>
      </c>
      <c r="F379" s="59"/>
      <c r="G379" s="42"/>
      <c r="H379" s="68"/>
      <c r="I379" s="68"/>
      <c r="J379" s="9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s="3" customFormat="1" ht="15" customHeight="1" x14ac:dyDescent="0.2">
      <c r="A380" s="12">
        <v>374</v>
      </c>
      <c r="B380" s="98" t="s">
        <v>17</v>
      </c>
      <c r="C380" s="99"/>
      <c r="D380" s="99"/>
      <c r="E380" s="99"/>
      <c r="F380" s="100"/>
      <c r="G380" s="97"/>
      <c r="H380" s="71"/>
      <c r="I380" s="71"/>
      <c r="J380" s="3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s="3" customFormat="1" ht="60" x14ac:dyDescent="0.2">
      <c r="A381" s="12">
        <v>375</v>
      </c>
      <c r="B381" s="14" t="s">
        <v>37</v>
      </c>
      <c r="C381" s="9">
        <f t="shared" ref="C381:D381" si="85">SUM(C382:C386)-C384</f>
        <v>118190</v>
      </c>
      <c r="D381" s="9">
        <f t="shared" si="85"/>
        <v>284600</v>
      </c>
      <c r="E381" s="9">
        <f>D381/C381*100</f>
        <v>240.79871393518911</v>
      </c>
      <c r="F381" s="59"/>
      <c r="G381" s="42"/>
      <c r="H381" s="68"/>
      <c r="I381" s="68"/>
      <c r="J381" s="3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s="3" customFormat="1" x14ac:dyDescent="0.2">
      <c r="A382" s="12">
        <v>376</v>
      </c>
      <c r="B382" s="14" t="s">
        <v>9</v>
      </c>
      <c r="C382" s="9">
        <f t="shared" ref="C382:D382" si="86">C388</f>
        <v>0</v>
      </c>
      <c r="D382" s="9">
        <f t="shared" si="86"/>
        <v>0</v>
      </c>
      <c r="E382" s="9"/>
      <c r="F382" s="59"/>
      <c r="G382" s="42"/>
      <c r="H382" s="68"/>
      <c r="I382" s="68"/>
      <c r="J382" s="3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s="3" customFormat="1" x14ac:dyDescent="0.2">
      <c r="A383" s="12">
        <v>377</v>
      </c>
      <c r="B383" s="14" t="s">
        <v>1</v>
      </c>
      <c r="C383" s="9">
        <f t="shared" ref="C383:D386" si="87">C389</f>
        <v>0</v>
      </c>
      <c r="D383" s="9">
        <f t="shared" si="87"/>
        <v>0</v>
      </c>
      <c r="E383" s="9"/>
      <c r="F383" s="59"/>
      <c r="G383" s="42"/>
      <c r="H383" s="68"/>
      <c r="I383" s="68"/>
      <c r="J383" s="3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s="3" customFormat="1" x14ac:dyDescent="0.2">
      <c r="A384" s="12">
        <v>378</v>
      </c>
      <c r="B384" s="14" t="s">
        <v>7</v>
      </c>
      <c r="C384" s="9">
        <f t="shared" si="87"/>
        <v>0</v>
      </c>
      <c r="D384" s="9">
        <f t="shared" si="87"/>
        <v>0</v>
      </c>
      <c r="E384" s="9"/>
      <c r="F384" s="59"/>
      <c r="G384" s="42"/>
      <c r="H384" s="68"/>
      <c r="I384" s="68"/>
      <c r="J384" s="3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s="3" customFormat="1" x14ac:dyDescent="0.2">
      <c r="A385" s="12">
        <v>379</v>
      </c>
      <c r="B385" s="14" t="s">
        <v>6</v>
      </c>
      <c r="C385" s="9">
        <f t="shared" si="87"/>
        <v>0</v>
      </c>
      <c r="D385" s="9">
        <f t="shared" si="87"/>
        <v>0</v>
      </c>
      <c r="E385" s="9"/>
      <c r="F385" s="59"/>
      <c r="G385" s="42"/>
      <c r="H385" s="68"/>
      <c r="I385" s="68"/>
      <c r="J385" s="3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s="3" customFormat="1" x14ac:dyDescent="0.2">
      <c r="A386" s="12">
        <v>380</v>
      </c>
      <c r="B386" s="14" t="s">
        <v>3</v>
      </c>
      <c r="C386" s="9">
        <f t="shared" si="87"/>
        <v>118190</v>
      </c>
      <c r="D386" s="9">
        <f t="shared" si="87"/>
        <v>284600</v>
      </c>
      <c r="E386" s="9">
        <f>D386/C386*100</f>
        <v>240.79871393518911</v>
      </c>
      <c r="F386" s="59"/>
      <c r="G386" s="42"/>
      <c r="H386" s="68"/>
      <c r="I386" s="68"/>
      <c r="J386" s="3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s="3" customFormat="1" ht="90" x14ac:dyDescent="0.2">
      <c r="A387" s="12">
        <v>381</v>
      </c>
      <c r="B387" s="14" t="s">
        <v>107</v>
      </c>
      <c r="C387" s="9">
        <f t="shared" ref="C387:D387" si="88">SUM(C388:C392)-C390</f>
        <v>118190</v>
      </c>
      <c r="D387" s="9">
        <f t="shared" si="88"/>
        <v>284600</v>
      </c>
      <c r="E387" s="9">
        <f>D387/C387*100</f>
        <v>240.79871393518911</v>
      </c>
      <c r="F387" s="14" t="s">
        <v>113</v>
      </c>
      <c r="G387" s="85"/>
      <c r="H387" s="72"/>
      <c r="I387" s="72"/>
      <c r="J387" s="3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s="3" customFormat="1" ht="15" customHeight="1" x14ac:dyDescent="0.2">
      <c r="A388" s="12">
        <v>382</v>
      </c>
      <c r="B388" s="14" t="s">
        <v>9</v>
      </c>
      <c r="C388" s="9">
        <v>0</v>
      </c>
      <c r="D388" s="9">
        <v>0</v>
      </c>
      <c r="E388" s="9"/>
      <c r="F388" s="59"/>
      <c r="G388" s="42"/>
      <c r="H388" s="68"/>
      <c r="I388" s="68"/>
      <c r="J388" s="3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s="3" customFormat="1" x14ac:dyDescent="0.2">
      <c r="A389" s="12">
        <v>383</v>
      </c>
      <c r="B389" s="14" t="s">
        <v>1</v>
      </c>
      <c r="C389" s="9">
        <v>0</v>
      </c>
      <c r="D389" s="9">
        <v>0</v>
      </c>
      <c r="E389" s="9"/>
      <c r="F389" s="59"/>
      <c r="G389" s="42"/>
      <c r="H389" s="68"/>
      <c r="I389" s="68"/>
      <c r="J389" s="3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s="3" customFormat="1" x14ac:dyDescent="0.2">
      <c r="A390" s="12">
        <v>384</v>
      </c>
      <c r="B390" s="14" t="s">
        <v>7</v>
      </c>
      <c r="C390" s="9">
        <v>0</v>
      </c>
      <c r="D390" s="9">
        <v>0</v>
      </c>
      <c r="E390" s="9"/>
      <c r="F390" s="59"/>
      <c r="G390" s="42"/>
      <c r="H390" s="68"/>
      <c r="I390" s="68"/>
      <c r="J390" s="3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s="3" customFormat="1" x14ac:dyDescent="0.2">
      <c r="A391" s="12">
        <v>385</v>
      </c>
      <c r="B391" s="14" t="s">
        <v>6</v>
      </c>
      <c r="C391" s="9">
        <v>0</v>
      </c>
      <c r="D391" s="9">
        <v>0</v>
      </c>
      <c r="E391" s="9"/>
      <c r="F391" s="59"/>
      <c r="G391" s="42"/>
      <c r="H391" s="68"/>
      <c r="I391" s="68"/>
      <c r="J391" s="3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s="3" customFormat="1" x14ac:dyDescent="0.2">
      <c r="A392" s="12">
        <v>386</v>
      </c>
      <c r="B392" s="14" t="s">
        <v>3</v>
      </c>
      <c r="C392" s="9">
        <v>118190</v>
      </c>
      <c r="D392" s="9">
        <v>284600</v>
      </c>
      <c r="E392" s="9">
        <f>D392/C392*100</f>
        <v>240.79871393518911</v>
      </c>
      <c r="F392" s="59"/>
      <c r="G392" s="42"/>
      <c r="H392" s="68"/>
      <c r="I392" s="68"/>
      <c r="J392" s="3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s="3" customFormat="1" ht="15" customHeight="1" x14ac:dyDescent="0.2">
      <c r="A393" s="12">
        <v>387</v>
      </c>
      <c r="B393" s="98" t="s">
        <v>18</v>
      </c>
      <c r="C393" s="99"/>
      <c r="D393" s="99"/>
      <c r="E393" s="99"/>
      <c r="F393" s="100"/>
      <c r="G393" s="97"/>
      <c r="H393" s="71"/>
      <c r="I393" s="71"/>
      <c r="J393" s="3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s="3" customFormat="1" ht="45" x14ac:dyDescent="0.2">
      <c r="A394" s="12">
        <v>388</v>
      </c>
      <c r="B394" s="14" t="s">
        <v>38</v>
      </c>
      <c r="C394" s="9">
        <f t="shared" ref="C394:D394" si="89">SUM(C395:C399)-C397</f>
        <v>1242138</v>
      </c>
      <c r="D394" s="9">
        <f t="shared" si="89"/>
        <v>1045715.2</v>
      </c>
      <c r="E394" s="9">
        <f>D394/C394*100</f>
        <v>84.186716773820621</v>
      </c>
      <c r="F394" s="59"/>
      <c r="G394" s="42"/>
      <c r="H394" s="68"/>
      <c r="I394" s="68"/>
      <c r="J394" s="3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s="3" customFormat="1" x14ac:dyDescent="0.2">
      <c r="A395" s="12">
        <v>389</v>
      </c>
      <c r="B395" s="18" t="s">
        <v>9</v>
      </c>
      <c r="C395" s="9">
        <f>C401+C407+C413+C419+C425</f>
        <v>0</v>
      </c>
      <c r="D395" s="9">
        <f>D401+D407+D413+D419+D425</f>
        <v>0</v>
      </c>
      <c r="E395" s="9">
        <v>0</v>
      </c>
      <c r="F395" s="59"/>
      <c r="G395" s="42"/>
      <c r="H395" s="68"/>
      <c r="I395" s="68"/>
      <c r="J395" s="3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s="3" customFormat="1" x14ac:dyDescent="0.2">
      <c r="A396" s="12">
        <v>390</v>
      </c>
      <c r="B396" s="18" t="s">
        <v>25</v>
      </c>
      <c r="C396" s="9">
        <f t="shared" ref="C396:D399" si="90">C402+C408+C414+C420+C426</f>
        <v>0</v>
      </c>
      <c r="D396" s="9">
        <f t="shared" si="90"/>
        <v>0</v>
      </c>
      <c r="E396" s="9">
        <v>0</v>
      </c>
      <c r="F396" s="59"/>
      <c r="G396" s="42"/>
      <c r="H396" s="68"/>
      <c r="I396" s="68"/>
      <c r="J396" s="3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s="3" customFormat="1" x14ac:dyDescent="0.2">
      <c r="A397" s="12">
        <v>391</v>
      </c>
      <c r="B397" s="18" t="s">
        <v>7</v>
      </c>
      <c r="C397" s="9">
        <f t="shared" si="90"/>
        <v>0</v>
      </c>
      <c r="D397" s="9">
        <f t="shared" si="90"/>
        <v>0</v>
      </c>
      <c r="E397" s="9">
        <v>0</v>
      </c>
      <c r="F397" s="59"/>
      <c r="G397" s="42"/>
      <c r="H397" s="68"/>
      <c r="I397" s="68"/>
      <c r="J397" s="3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s="3" customFormat="1" x14ac:dyDescent="0.2">
      <c r="A398" s="12">
        <v>392</v>
      </c>
      <c r="B398" s="18" t="s">
        <v>6</v>
      </c>
      <c r="C398" s="9">
        <f t="shared" si="90"/>
        <v>7200</v>
      </c>
      <c r="D398" s="9">
        <f t="shared" si="90"/>
        <v>6168</v>
      </c>
      <c r="E398" s="9">
        <v>0</v>
      </c>
      <c r="F398" s="59"/>
      <c r="G398" s="42"/>
      <c r="H398" s="68"/>
      <c r="I398" s="68"/>
      <c r="J398" s="3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s="3" customFormat="1" x14ac:dyDescent="0.2">
      <c r="A399" s="12">
        <v>393</v>
      </c>
      <c r="B399" s="18" t="s">
        <v>3</v>
      </c>
      <c r="C399" s="9">
        <f t="shared" si="90"/>
        <v>1234938</v>
      </c>
      <c r="D399" s="9">
        <f t="shared" si="90"/>
        <v>1039547.2</v>
      </c>
      <c r="E399" s="9">
        <f>D399/C399*100</f>
        <v>84.178088292691612</v>
      </c>
      <c r="F399" s="59"/>
      <c r="G399" s="42"/>
      <c r="H399" s="68"/>
      <c r="I399" s="68"/>
      <c r="J399" s="3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s="3" customFormat="1" ht="363.75" customHeight="1" x14ac:dyDescent="0.2">
      <c r="A400" s="12">
        <v>394</v>
      </c>
      <c r="B400" s="14" t="s">
        <v>108</v>
      </c>
      <c r="C400" s="9">
        <f t="shared" ref="C400:D400" si="91">SUM(C401:C405)-C403</f>
        <v>1166938</v>
      </c>
      <c r="D400" s="9">
        <f t="shared" si="91"/>
        <v>1018547.2</v>
      </c>
      <c r="E400" s="9">
        <f>D400/C400*100</f>
        <v>87.283746008785386</v>
      </c>
      <c r="F400" s="14" t="s">
        <v>115</v>
      </c>
      <c r="G400" s="14"/>
      <c r="H400" s="72"/>
      <c r="I400" s="72"/>
      <c r="J400" s="3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s="3" customFormat="1" x14ac:dyDescent="0.2">
      <c r="A401" s="12">
        <v>395</v>
      </c>
      <c r="B401" s="18" t="s">
        <v>9</v>
      </c>
      <c r="C401" s="9">
        <v>0</v>
      </c>
      <c r="D401" s="9">
        <v>0</v>
      </c>
      <c r="E401" s="9"/>
      <c r="F401" s="59"/>
      <c r="G401" s="42"/>
      <c r="H401" s="68"/>
      <c r="I401" s="68"/>
      <c r="J401" s="3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s="3" customFormat="1" x14ac:dyDescent="0.2">
      <c r="A402" s="12">
        <v>396</v>
      </c>
      <c r="B402" s="18" t="s">
        <v>1</v>
      </c>
      <c r="C402" s="9">
        <v>0</v>
      </c>
      <c r="D402" s="9">
        <v>0</v>
      </c>
      <c r="E402" s="9"/>
      <c r="F402" s="59"/>
      <c r="G402" s="42"/>
      <c r="H402" s="68"/>
      <c r="I402" s="68"/>
      <c r="J402" s="3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s="3" customFormat="1" x14ac:dyDescent="0.2">
      <c r="A403" s="12">
        <v>397</v>
      </c>
      <c r="B403" s="18" t="s">
        <v>7</v>
      </c>
      <c r="C403" s="9">
        <v>0</v>
      </c>
      <c r="D403" s="9">
        <v>0</v>
      </c>
      <c r="E403" s="9"/>
      <c r="F403" s="59"/>
      <c r="G403" s="42"/>
      <c r="H403" s="68"/>
      <c r="I403" s="68"/>
      <c r="J403" s="3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s="3" customFormat="1" x14ac:dyDescent="0.2">
      <c r="A404" s="12">
        <v>398</v>
      </c>
      <c r="B404" s="18" t="s">
        <v>6</v>
      </c>
      <c r="C404" s="9">
        <v>0</v>
      </c>
      <c r="D404" s="9">
        <v>0</v>
      </c>
      <c r="E404" s="9"/>
      <c r="F404" s="59"/>
      <c r="G404" s="42"/>
      <c r="H404" s="68"/>
      <c r="I404" s="68"/>
      <c r="J404" s="3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s="3" customFormat="1" x14ac:dyDescent="0.2">
      <c r="A405" s="12">
        <v>399</v>
      </c>
      <c r="B405" s="18" t="s">
        <v>3</v>
      </c>
      <c r="C405" s="9">
        <v>1166938</v>
      </c>
      <c r="D405" s="9">
        <v>1018547.2</v>
      </c>
      <c r="E405" s="9">
        <f>D405/C405*100</f>
        <v>87.283746008785386</v>
      </c>
      <c r="F405" s="59"/>
      <c r="G405" s="42"/>
      <c r="H405" s="68"/>
      <c r="I405" s="68"/>
      <c r="J405" s="3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s="3" customFormat="1" ht="60" x14ac:dyDescent="0.2">
      <c r="A406" s="12">
        <v>400</v>
      </c>
      <c r="B406" s="14" t="s">
        <v>109</v>
      </c>
      <c r="C406" s="9">
        <f t="shared" ref="C406:D406" si="92">SUM(C407:C411)-C409</f>
        <v>26000</v>
      </c>
      <c r="D406" s="9">
        <f t="shared" si="92"/>
        <v>0</v>
      </c>
      <c r="E406" s="9"/>
      <c r="F406" s="14" t="s">
        <v>116</v>
      </c>
      <c r="G406" s="14"/>
      <c r="H406" s="72"/>
      <c r="I406" s="72"/>
      <c r="J406" s="3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s="3" customFormat="1" x14ac:dyDescent="0.2">
      <c r="A407" s="12">
        <v>401</v>
      </c>
      <c r="B407" s="18" t="s">
        <v>9</v>
      </c>
      <c r="C407" s="11">
        <v>0</v>
      </c>
      <c r="D407" s="11">
        <v>0</v>
      </c>
      <c r="E407" s="11">
        <v>0</v>
      </c>
      <c r="F407" s="59"/>
      <c r="G407" s="42"/>
      <c r="H407" s="68"/>
      <c r="I407" s="68"/>
      <c r="J407" s="3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s="3" customFormat="1" x14ac:dyDescent="0.2">
      <c r="A408" s="12">
        <v>402</v>
      </c>
      <c r="B408" s="18" t="s">
        <v>1</v>
      </c>
      <c r="C408" s="11">
        <v>0</v>
      </c>
      <c r="D408" s="11">
        <v>0</v>
      </c>
      <c r="E408" s="11">
        <v>0</v>
      </c>
      <c r="F408" s="59"/>
      <c r="G408" s="42"/>
      <c r="H408" s="68"/>
      <c r="I408" s="68"/>
      <c r="J408" s="3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s="3" customFormat="1" x14ac:dyDescent="0.2">
      <c r="A409" s="12">
        <v>403</v>
      </c>
      <c r="B409" s="18" t="s">
        <v>7</v>
      </c>
      <c r="C409" s="11">
        <v>0</v>
      </c>
      <c r="D409" s="11">
        <v>0</v>
      </c>
      <c r="E409" s="11">
        <v>0</v>
      </c>
      <c r="F409" s="59"/>
      <c r="G409" s="42"/>
      <c r="H409" s="68"/>
      <c r="I409" s="68"/>
      <c r="J409" s="3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s="3" customFormat="1" x14ac:dyDescent="0.2">
      <c r="A410" s="12">
        <v>404</v>
      </c>
      <c r="B410" s="18" t="s">
        <v>6</v>
      </c>
      <c r="C410" s="11">
        <v>0</v>
      </c>
      <c r="D410" s="11">
        <v>0</v>
      </c>
      <c r="E410" s="11">
        <v>0</v>
      </c>
      <c r="F410" s="59"/>
      <c r="G410" s="42"/>
      <c r="H410" s="68"/>
      <c r="I410" s="68"/>
      <c r="J410" s="3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s="3" customFormat="1" x14ac:dyDescent="0.2">
      <c r="A411" s="12">
        <v>405</v>
      </c>
      <c r="B411" s="18" t="s">
        <v>3</v>
      </c>
      <c r="C411" s="11">
        <v>26000</v>
      </c>
      <c r="D411" s="11">
        <v>0</v>
      </c>
      <c r="E411" s="11">
        <v>0</v>
      </c>
      <c r="F411" s="59"/>
      <c r="G411" s="42"/>
      <c r="H411" s="68"/>
      <c r="I411" s="68"/>
      <c r="J411" s="3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s="3" customFormat="1" ht="62.25" customHeight="1" x14ac:dyDescent="0.2">
      <c r="A412" s="12">
        <v>406</v>
      </c>
      <c r="B412" s="14" t="s">
        <v>110</v>
      </c>
      <c r="C412" s="9">
        <f t="shared" ref="C412:D412" si="93">SUM(C413:C417)-C415</f>
        <v>21000</v>
      </c>
      <c r="D412" s="9">
        <f t="shared" si="93"/>
        <v>21000</v>
      </c>
      <c r="E412" s="9">
        <f>D412/C412*100</f>
        <v>100</v>
      </c>
      <c r="F412" s="14" t="s">
        <v>117</v>
      </c>
      <c r="G412" s="87"/>
      <c r="H412" s="72"/>
      <c r="I412" s="72"/>
      <c r="J412" s="3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s="3" customFormat="1" x14ac:dyDescent="0.2">
      <c r="A413" s="12">
        <v>407</v>
      </c>
      <c r="B413" s="18" t="s">
        <v>9</v>
      </c>
      <c r="C413" s="9">
        <v>0</v>
      </c>
      <c r="D413" s="9">
        <v>0</v>
      </c>
      <c r="E413" s="49"/>
      <c r="F413" s="59"/>
      <c r="G413" s="83"/>
      <c r="H413" s="68"/>
      <c r="I413" s="68"/>
      <c r="J413" s="3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s="3" customFormat="1" x14ac:dyDescent="0.2">
      <c r="A414" s="12">
        <v>408</v>
      </c>
      <c r="B414" s="18" t="s">
        <v>1</v>
      </c>
      <c r="C414" s="9">
        <v>0</v>
      </c>
      <c r="D414" s="9">
        <v>0</v>
      </c>
      <c r="E414" s="49"/>
      <c r="F414" s="59"/>
      <c r="G414" s="83"/>
      <c r="H414" s="68"/>
      <c r="I414" s="68"/>
      <c r="J414" s="3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s="3" customFormat="1" x14ac:dyDescent="0.2">
      <c r="A415" s="12">
        <v>409</v>
      </c>
      <c r="B415" s="18" t="s">
        <v>7</v>
      </c>
      <c r="C415" s="9">
        <v>0</v>
      </c>
      <c r="D415" s="9">
        <v>0</v>
      </c>
      <c r="E415" s="49"/>
      <c r="F415" s="59"/>
      <c r="G415" s="83"/>
      <c r="H415" s="68"/>
      <c r="I415" s="68"/>
      <c r="J415" s="3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s="3" customFormat="1" x14ac:dyDescent="0.2">
      <c r="A416" s="12">
        <v>410</v>
      </c>
      <c r="B416" s="18" t="s">
        <v>6</v>
      </c>
      <c r="C416" s="9">
        <v>0</v>
      </c>
      <c r="D416" s="9">
        <v>0</v>
      </c>
      <c r="E416" s="49"/>
      <c r="F416" s="59"/>
      <c r="G416" s="83"/>
      <c r="H416" s="68"/>
      <c r="I416" s="68"/>
      <c r="J416" s="3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s="3" customFormat="1" x14ac:dyDescent="0.2">
      <c r="A417" s="12">
        <v>411</v>
      </c>
      <c r="B417" s="18" t="s">
        <v>3</v>
      </c>
      <c r="C417" s="9">
        <v>21000</v>
      </c>
      <c r="D417" s="9">
        <v>21000</v>
      </c>
      <c r="E417" s="9">
        <f>D417/C417*100</f>
        <v>100</v>
      </c>
      <c r="F417" s="59"/>
      <c r="G417" s="83"/>
      <c r="H417" s="68"/>
      <c r="I417" s="68"/>
      <c r="J417" s="3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s="3" customFormat="1" ht="60" x14ac:dyDescent="0.2">
      <c r="A418" s="12">
        <v>412</v>
      </c>
      <c r="B418" s="14" t="s">
        <v>111</v>
      </c>
      <c r="C418" s="11">
        <f t="shared" ref="C418:D418" si="94">SUM(C419:C423)-C421</f>
        <v>21000</v>
      </c>
      <c r="D418" s="11">
        <f t="shared" si="94"/>
        <v>0</v>
      </c>
      <c r="E418" s="50">
        <v>0</v>
      </c>
      <c r="F418" s="14" t="s">
        <v>128</v>
      </c>
      <c r="G418" s="14"/>
      <c r="H418" s="72"/>
      <c r="I418" s="72"/>
      <c r="J418" s="39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s="3" customFormat="1" x14ac:dyDescent="0.2">
      <c r="A419" s="12">
        <v>413</v>
      </c>
      <c r="B419" s="18" t="s">
        <v>9</v>
      </c>
      <c r="C419" s="11">
        <v>0</v>
      </c>
      <c r="D419" s="11">
        <v>0</v>
      </c>
      <c r="E419" s="50">
        <v>0</v>
      </c>
      <c r="F419" s="59"/>
      <c r="G419" s="83"/>
      <c r="H419" s="68"/>
      <c r="I419" s="68"/>
      <c r="J419" s="39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s="3" customFormat="1" x14ac:dyDescent="0.2">
      <c r="A420" s="12">
        <v>414</v>
      </c>
      <c r="B420" s="18" t="s">
        <v>24</v>
      </c>
      <c r="C420" s="11">
        <v>0</v>
      </c>
      <c r="D420" s="11">
        <v>0</v>
      </c>
      <c r="E420" s="50">
        <v>0</v>
      </c>
      <c r="F420" s="59"/>
      <c r="G420" s="42"/>
      <c r="H420" s="68"/>
      <c r="I420" s="68"/>
      <c r="J420" s="39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s="3" customFormat="1" x14ac:dyDescent="0.2">
      <c r="A421" s="12">
        <v>415</v>
      </c>
      <c r="B421" s="18" t="s">
        <v>7</v>
      </c>
      <c r="C421" s="11">
        <v>0</v>
      </c>
      <c r="D421" s="11">
        <v>0</v>
      </c>
      <c r="E421" s="50">
        <v>0</v>
      </c>
      <c r="F421" s="59"/>
      <c r="G421" s="42"/>
      <c r="H421" s="68"/>
      <c r="I421" s="68"/>
      <c r="J421" s="39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s="3" customFormat="1" x14ac:dyDescent="0.2">
      <c r="A422" s="12">
        <v>416</v>
      </c>
      <c r="B422" s="18" t="s">
        <v>5</v>
      </c>
      <c r="C422" s="11">
        <v>0</v>
      </c>
      <c r="D422" s="11">
        <v>0</v>
      </c>
      <c r="E422" s="50">
        <v>0</v>
      </c>
      <c r="F422" s="59"/>
      <c r="G422" s="42"/>
      <c r="H422" s="68"/>
      <c r="I422" s="68"/>
      <c r="J422" s="39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s="3" customFormat="1" x14ac:dyDescent="0.2">
      <c r="A423" s="12">
        <v>417</v>
      </c>
      <c r="B423" s="18" t="s">
        <v>3</v>
      </c>
      <c r="C423" s="11">
        <v>21000</v>
      </c>
      <c r="D423" s="11">
        <v>0</v>
      </c>
      <c r="E423" s="50">
        <v>0</v>
      </c>
      <c r="F423" s="59"/>
      <c r="G423" s="42"/>
      <c r="H423" s="68"/>
      <c r="I423" s="68"/>
      <c r="J423" s="39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s="5" customFormat="1" ht="75" x14ac:dyDescent="0.2">
      <c r="A424" s="12">
        <v>418</v>
      </c>
      <c r="B424" s="14" t="s">
        <v>112</v>
      </c>
      <c r="C424" s="27">
        <f t="shared" ref="C424:D424" si="95">SUM(C425:C429)-C427</f>
        <v>7200</v>
      </c>
      <c r="D424" s="27">
        <f t="shared" si="95"/>
        <v>6168</v>
      </c>
      <c r="E424" s="9">
        <f>D424/C424*100</f>
        <v>85.666666666666671</v>
      </c>
      <c r="F424" s="67" t="s">
        <v>140</v>
      </c>
      <c r="G424" s="67"/>
      <c r="H424" s="82"/>
      <c r="I424" s="82"/>
      <c r="J424" s="36"/>
    </row>
    <row r="425" spans="1:29" s="5" customFormat="1" x14ac:dyDescent="0.2">
      <c r="A425" s="12">
        <v>419</v>
      </c>
      <c r="B425" s="18" t="s">
        <v>9</v>
      </c>
      <c r="C425" s="23">
        <v>0</v>
      </c>
      <c r="D425" s="23">
        <v>0</v>
      </c>
      <c r="E425" s="51">
        <v>0</v>
      </c>
      <c r="F425" s="59"/>
      <c r="G425" s="42"/>
      <c r="H425" s="68"/>
      <c r="I425" s="68"/>
      <c r="J425" s="34"/>
    </row>
    <row r="426" spans="1:29" s="5" customFormat="1" x14ac:dyDescent="0.2">
      <c r="A426" s="12">
        <v>420</v>
      </c>
      <c r="B426" s="18" t="s">
        <v>49</v>
      </c>
      <c r="C426" s="24">
        <v>0</v>
      </c>
      <c r="D426" s="24">
        <v>0</v>
      </c>
      <c r="E426" s="52">
        <v>0</v>
      </c>
      <c r="F426" s="59"/>
      <c r="G426" s="42"/>
      <c r="H426" s="68"/>
      <c r="I426" s="68"/>
      <c r="J426" s="34"/>
    </row>
    <row r="427" spans="1:29" s="5" customFormat="1" x14ac:dyDescent="0.2">
      <c r="A427" s="12">
        <v>421</v>
      </c>
      <c r="B427" s="18" t="s">
        <v>7</v>
      </c>
      <c r="C427" s="24">
        <v>0</v>
      </c>
      <c r="D427" s="24">
        <v>0</v>
      </c>
      <c r="E427" s="52">
        <v>0</v>
      </c>
      <c r="F427" s="59"/>
      <c r="G427" s="42"/>
      <c r="H427" s="68"/>
      <c r="I427" s="68"/>
      <c r="J427" s="34"/>
    </row>
    <row r="428" spans="1:29" s="5" customFormat="1" x14ac:dyDescent="0.2">
      <c r="A428" s="12">
        <v>422</v>
      </c>
      <c r="B428" s="18" t="s">
        <v>5</v>
      </c>
      <c r="C428" s="23">
        <v>7200</v>
      </c>
      <c r="D428" s="23">
        <v>6168</v>
      </c>
      <c r="E428" s="9">
        <f>D428/C428*100</f>
        <v>85.666666666666671</v>
      </c>
      <c r="F428" s="59"/>
      <c r="G428" s="42"/>
      <c r="H428" s="68"/>
      <c r="I428" s="68"/>
      <c r="J428" s="34"/>
    </row>
    <row r="429" spans="1:29" s="5" customFormat="1" x14ac:dyDescent="0.2">
      <c r="A429" s="12">
        <v>423</v>
      </c>
      <c r="B429" s="18" t="s">
        <v>3</v>
      </c>
      <c r="C429" s="11">
        <v>0</v>
      </c>
      <c r="D429" s="11">
        <v>0</v>
      </c>
      <c r="E429" s="50">
        <v>0</v>
      </c>
      <c r="F429" s="59"/>
      <c r="G429" s="42"/>
      <c r="H429" s="68"/>
      <c r="I429" s="68"/>
      <c r="J429" s="34"/>
    </row>
    <row r="430" spans="1:29" s="5" customFormat="1" ht="14.25" x14ac:dyDescent="0.2">
      <c r="A430" s="43"/>
      <c r="B430" s="44"/>
      <c r="C430" s="31"/>
      <c r="D430" s="31"/>
      <c r="E430" s="31"/>
      <c r="F430" s="45"/>
      <c r="G430" s="45"/>
      <c r="H430" s="45"/>
      <c r="I430" s="45"/>
      <c r="J430" s="34"/>
    </row>
    <row r="431" spans="1:29" s="5" customFormat="1" ht="14.25" x14ac:dyDescent="0.2">
      <c r="A431" s="32"/>
      <c r="B431" s="32"/>
      <c r="C431" s="32"/>
      <c r="D431" s="32"/>
      <c r="E431" s="32"/>
      <c r="F431" s="46"/>
      <c r="G431" s="46"/>
      <c r="H431" s="46"/>
      <c r="I431" s="46"/>
      <c r="J431" s="34"/>
    </row>
    <row r="432" spans="1:29" s="5" customFormat="1" ht="14.25" x14ac:dyDescent="0.2">
      <c r="A432" s="32"/>
      <c r="B432" s="32"/>
      <c r="C432" s="32"/>
      <c r="D432" s="32"/>
      <c r="E432" s="32"/>
      <c r="F432" s="46"/>
      <c r="G432" s="46"/>
      <c r="H432" s="46"/>
      <c r="I432" s="46"/>
      <c r="J432" s="34"/>
    </row>
    <row r="433" spans="1:10" s="5" customFormat="1" ht="14.25" x14ac:dyDescent="0.2">
      <c r="A433" s="32"/>
      <c r="B433" s="32"/>
      <c r="C433" s="32"/>
      <c r="D433" s="32"/>
      <c r="E433" s="32"/>
      <c r="F433" s="46"/>
      <c r="G433" s="46"/>
      <c r="H433" s="46"/>
      <c r="I433" s="46"/>
      <c r="J433" s="34"/>
    </row>
    <row r="434" spans="1:10" s="5" customFormat="1" ht="14.25" x14ac:dyDescent="0.2">
      <c r="A434" s="32"/>
      <c r="B434" s="32"/>
      <c r="C434" s="32"/>
      <c r="D434" s="32"/>
      <c r="E434" s="32"/>
      <c r="F434" s="46"/>
      <c r="G434" s="46"/>
      <c r="H434" s="46"/>
      <c r="I434" s="46"/>
      <c r="J434" s="34"/>
    </row>
    <row r="435" spans="1:10" s="5" customFormat="1" ht="14.25" x14ac:dyDescent="0.2">
      <c r="A435" s="32"/>
      <c r="B435" s="32"/>
      <c r="C435" s="32"/>
      <c r="D435" s="32"/>
      <c r="E435" s="32"/>
      <c r="F435" s="46"/>
      <c r="G435" s="46"/>
      <c r="H435" s="46"/>
      <c r="I435" s="46"/>
      <c r="J435" s="34"/>
    </row>
    <row r="436" spans="1:10" s="5" customFormat="1" ht="14.25" x14ac:dyDescent="0.2">
      <c r="A436" s="32"/>
      <c r="B436" s="32"/>
      <c r="C436" s="32"/>
      <c r="D436" s="32"/>
      <c r="E436" s="32"/>
      <c r="F436" s="46"/>
      <c r="G436" s="46"/>
      <c r="H436" s="46"/>
      <c r="I436" s="46"/>
      <c r="J436" s="34"/>
    </row>
    <row r="437" spans="1:10" s="5" customFormat="1" ht="14.25" x14ac:dyDescent="0.2">
      <c r="A437" s="32"/>
      <c r="B437" s="32"/>
      <c r="C437" s="32"/>
      <c r="D437" s="32"/>
      <c r="E437" s="32"/>
      <c r="F437" s="46"/>
      <c r="G437" s="46"/>
      <c r="H437" s="46"/>
      <c r="I437" s="46"/>
      <c r="J437" s="34"/>
    </row>
    <row r="438" spans="1:10" s="5" customFormat="1" ht="14.25" x14ac:dyDescent="0.2">
      <c r="A438" s="32"/>
      <c r="B438" s="32"/>
      <c r="C438" s="32"/>
      <c r="D438" s="32"/>
      <c r="E438" s="32"/>
      <c r="F438" s="46"/>
      <c r="G438" s="46"/>
      <c r="H438" s="46"/>
      <c r="I438" s="46"/>
      <c r="J438" s="34"/>
    </row>
    <row r="439" spans="1:10" s="5" customFormat="1" ht="14.25" x14ac:dyDescent="0.2">
      <c r="A439" s="32"/>
      <c r="B439" s="32"/>
      <c r="C439" s="32"/>
      <c r="D439" s="32"/>
      <c r="E439" s="32"/>
      <c r="F439" s="46"/>
      <c r="G439" s="46"/>
      <c r="H439" s="46"/>
      <c r="I439" s="46"/>
      <c r="J439" s="34"/>
    </row>
    <row r="440" spans="1:10" s="5" customFormat="1" ht="14.25" x14ac:dyDescent="0.2">
      <c r="A440" s="32"/>
      <c r="B440" s="32"/>
      <c r="C440" s="32"/>
      <c r="D440" s="32"/>
      <c r="E440" s="32"/>
      <c r="F440" s="46"/>
      <c r="G440" s="46"/>
      <c r="H440" s="46"/>
      <c r="I440" s="46"/>
      <c r="J440" s="34"/>
    </row>
    <row r="441" spans="1:10" s="5" customFormat="1" ht="14.25" x14ac:dyDescent="0.2">
      <c r="A441" s="32"/>
      <c r="B441" s="32"/>
      <c r="C441" s="32"/>
      <c r="D441" s="32"/>
      <c r="E441" s="32"/>
      <c r="F441" s="46"/>
      <c r="G441" s="46"/>
      <c r="H441" s="46"/>
      <c r="I441" s="46"/>
      <c r="J441" s="34"/>
    </row>
    <row r="442" spans="1:10" s="5" customFormat="1" ht="14.25" x14ac:dyDescent="0.2">
      <c r="A442" s="32"/>
      <c r="B442" s="32"/>
      <c r="C442" s="32"/>
      <c r="D442" s="32"/>
      <c r="E442" s="32"/>
      <c r="F442" s="46"/>
      <c r="G442" s="46"/>
      <c r="H442" s="46"/>
      <c r="I442" s="46"/>
      <c r="J442" s="34"/>
    </row>
    <row r="443" spans="1:10" s="5" customFormat="1" ht="14.25" x14ac:dyDescent="0.2">
      <c r="A443" s="32"/>
      <c r="B443" s="32"/>
      <c r="C443" s="32"/>
      <c r="D443" s="32"/>
      <c r="E443" s="32"/>
      <c r="F443" s="46"/>
      <c r="G443" s="46"/>
      <c r="H443" s="46"/>
      <c r="I443" s="46"/>
      <c r="J443" s="34"/>
    </row>
    <row r="444" spans="1:10" s="5" customFormat="1" ht="14.25" x14ac:dyDescent="0.2">
      <c r="A444" s="32"/>
      <c r="B444" s="32"/>
      <c r="C444" s="32"/>
      <c r="D444" s="32"/>
      <c r="E444" s="32"/>
      <c r="F444" s="46"/>
      <c r="G444" s="46"/>
      <c r="H444" s="46"/>
      <c r="I444" s="46"/>
      <c r="J444" s="34"/>
    </row>
    <row r="445" spans="1:10" s="5" customFormat="1" ht="14.25" x14ac:dyDescent="0.2">
      <c r="A445" s="32"/>
      <c r="B445" s="32"/>
      <c r="C445" s="32"/>
      <c r="D445" s="32"/>
      <c r="E445" s="32"/>
      <c r="F445" s="46"/>
      <c r="G445" s="46"/>
      <c r="H445" s="46"/>
      <c r="I445" s="46"/>
      <c r="J445" s="34"/>
    </row>
    <row r="446" spans="1:10" s="5" customFormat="1" ht="14.25" x14ac:dyDescent="0.2">
      <c r="A446" s="32"/>
      <c r="B446" s="32"/>
      <c r="C446" s="32"/>
      <c r="D446" s="32"/>
      <c r="E446" s="32"/>
      <c r="F446" s="46"/>
      <c r="G446" s="46"/>
      <c r="H446" s="46"/>
      <c r="I446" s="46"/>
      <c r="J446" s="34"/>
    </row>
    <row r="447" spans="1:10" s="5" customFormat="1" ht="14.25" x14ac:dyDescent="0.2">
      <c r="A447" s="32"/>
      <c r="B447" s="32"/>
      <c r="C447" s="32"/>
      <c r="D447" s="32"/>
      <c r="E447" s="32"/>
      <c r="F447" s="46"/>
      <c r="G447" s="46"/>
      <c r="H447" s="46"/>
      <c r="I447" s="46"/>
      <c r="J447" s="34"/>
    </row>
    <row r="448" spans="1:10" s="5" customFormat="1" ht="14.25" x14ac:dyDescent="0.2">
      <c r="A448" s="32"/>
      <c r="B448" s="32"/>
      <c r="C448" s="32"/>
      <c r="D448" s="32"/>
      <c r="E448" s="32"/>
      <c r="F448" s="46"/>
      <c r="G448" s="46"/>
      <c r="H448" s="46"/>
      <c r="I448" s="46"/>
      <c r="J448" s="34"/>
    </row>
    <row r="449" spans="1:10" s="5" customFormat="1" ht="14.25" x14ac:dyDescent="0.2">
      <c r="A449" s="32"/>
      <c r="B449" s="32"/>
      <c r="C449" s="32"/>
      <c r="D449" s="32"/>
      <c r="E449" s="32"/>
      <c r="F449" s="46"/>
      <c r="G449" s="46"/>
      <c r="H449" s="46"/>
      <c r="I449" s="46"/>
      <c r="J449" s="34"/>
    </row>
    <row r="450" spans="1:10" s="5" customFormat="1" ht="14.25" x14ac:dyDescent="0.2">
      <c r="A450" s="32"/>
      <c r="B450" s="32"/>
      <c r="C450" s="32"/>
      <c r="D450" s="32"/>
      <c r="E450" s="32"/>
      <c r="F450" s="46"/>
      <c r="G450" s="46"/>
      <c r="H450" s="46"/>
      <c r="I450" s="46"/>
      <c r="J450" s="34"/>
    </row>
    <row r="451" spans="1:10" s="5" customFormat="1" ht="14.25" x14ac:dyDescent="0.2">
      <c r="A451" s="32"/>
      <c r="B451" s="32"/>
      <c r="C451" s="32"/>
      <c r="D451" s="32"/>
      <c r="E451" s="32"/>
      <c r="F451" s="46"/>
      <c r="G451" s="46"/>
      <c r="H451" s="46"/>
      <c r="I451" s="46"/>
      <c r="J451" s="34"/>
    </row>
    <row r="452" spans="1:10" s="5" customFormat="1" ht="14.25" x14ac:dyDescent="0.2">
      <c r="A452" s="32"/>
      <c r="B452" s="32"/>
      <c r="C452" s="32"/>
      <c r="D452" s="32"/>
      <c r="E452" s="32"/>
      <c r="F452" s="46"/>
      <c r="G452" s="46"/>
      <c r="H452" s="46"/>
      <c r="I452" s="46"/>
      <c r="J452" s="34"/>
    </row>
    <row r="453" spans="1:10" s="5" customFormat="1" ht="14.25" x14ac:dyDescent="0.2">
      <c r="A453" s="32"/>
      <c r="B453" s="32"/>
      <c r="C453" s="32"/>
      <c r="D453" s="32"/>
      <c r="E453" s="32"/>
      <c r="F453" s="46"/>
      <c r="G453" s="46"/>
      <c r="H453" s="46"/>
      <c r="I453" s="46"/>
      <c r="J453" s="34"/>
    </row>
    <row r="454" spans="1:10" s="5" customFormat="1" ht="14.25" x14ac:dyDescent="0.2">
      <c r="A454" s="32"/>
      <c r="B454" s="32"/>
      <c r="C454" s="32"/>
      <c r="D454" s="32"/>
      <c r="E454" s="32"/>
      <c r="F454" s="46"/>
      <c r="G454" s="46"/>
      <c r="H454" s="46"/>
      <c r="I454" s="46"/>
      <c r="J454" s="34"/>
    </row>
    <row r="455" spans="1:10" s="5" customFormat="1" ht="14.25" x14ac:dyDescent="0.2">
      <c r="A455" s="32"/>
      <c r="B455" s="32"/>
      <c r="C455" s="32"/>
      <c r="D455" s="32"/>
      <c r="E455" s="32"/>
      <c r="F455" s="46"/>
      <c r="G455" s="46"/>
      <c r="H455" s="46"/>
      <c r="I455" s="46"/>
      <c r="J455" s="34"/>
    </row>
    <row r="456" spans="1:10" s="5" customFormat="1" ht="14.25" x14ac:dyDescent="0.2">
      <c r="A456" s="32"/>
      <c r="B456" s="32"/>
      <c r="C456" s="32"/>
      <c r="D456" s="32"/>
      <c r="E456" s="32"/>
      <c r="F456" s="46"/>
      <c r="G456" s="46"/>
      <c r="H456" s="46"/>
      <c r="I456" s="46"/>
      <c r="J456" s="34"/>
    </row>
    <row r="457" spans="1:10" s="5" customFormat="1" ht="14.25" x14ac:dyDescent="0.2">
      <c r="A457" s="32"/>
      <c r="B457" s="32"/>
      <c r="C457" s="32"/>
      <c r="D457" s="32"/>
      <c r="E457" s="32"/>
      <c r="F457" s="46"/>
      <c r="G457" s="46"/>
      <c r="H457" s="46"/>
      <c r="I457" s="46"/>
      <c r="J457" s="34"/>
    </row>
    <row r="458" spans="1:10" s="5" customFormat="1" ht="14.25" x14ac:dyDescent="0.2">
      <c r="A458" s="32"/>
      <c r="B458" s="32"/>
      <c r="C458" s="32"/>
      <c r="D458" s="32"/>
      <c r="E458" s="32"/>
      <c r="F458" s="46"/>
      <c r="G458" s="46"/>
      <c r="H458" s="46"/>
      <c r="I458" s="46"/>
      <c r="J458" s="34"/>
    </row>
    <row r="459" spans="1:10" s="5" customFormat="1" ht="14.25" x14ac:dyDescent="0.2">
      <c r="A459" s="32"/>
      <c r="B459" s="32"/>
      <c r="C459" s="32"/>
      <c r="D459" s="32"/>
      <c r="E459" s="32"/>
      <c r="F459" s="46"/>
      <c r="G459" s="46"/>
      <c r="H459" s="46"/>
      <c r="I459" s="46"/>
      <c r="J459" s="34"/>
    </row>
    <row r="460" spans="1:10" s="5" customFormat="1" ht="14.25" x14ac:dyDescent="0.2">
      <c r="A460" s="32"/>
      <c r="B460" s="32"/>
      <c r="C460" s="32"/>
      <c r="D460" s="32"/>
      <c r="E460" s="32"/>
      <c r="F460" s="46"/>
      <c r="G460" s="46"/>
      <c r="H460" s="46"/>
      <c r="I460" s="46"/>
      <c r="J460" s="34"/>
    </row>
    <row r="461" spans="1:10" s="5" customFormat="1" ht="14.25" x14ac:dyDescent="0.2">
      <c r="A461" s="32"/>
      <c r="B461" s="32"/>
      <c r="C461" s="32"/>
      <c r="D461" s="32"/>
      <c r="E461" s="32"/>
      <c r="F461" s="46"/>
      <c r="G461" s="46"/>
      <c r="H461" s="46"/>
      <c r="I461" s="46"/>
      <c r="J461" s="34"/>
    </row>
    <row r="462" spans="1:10" s="5" customFormat="1" ht="14.25" x14ac:dyDescent="0.2">
      <c r="A462" s="32"/>
      <c r="B462" s="32"/>
      <c r="C462" s="32"/>
      <c r="D462" s="32"/>
      <c r="E462" s="32"/>
      <c r="F462" s="46"/>
      <c r="G462" s="46"/>
      <c r="H462" s="46"/>
      <c r="I462" s="46"/>
      <c r="J462" s="34"/>
    </row>
    <row r="463" spans="1:10" s="5" customFormat="1" ht="14.25" x14ac:dyDescent="0.2">
      <c r="A463" s="32"/>
      <c r="B463" s="32"/>
      <c r="C463" s="32"/>
      <c r="D463" s="32"/>
      <c r="E463" s="32"/>
      <c r="F463" s="46"/>
      <c r="G463" s="46"/>
      <c r="H463" s="46"/>
      <c r="I463" s="46"/>
      <c r="J463" s="34"/>
    </row>
    <row r="464" spans="1:10" s="5" customFormat="1" ht="14.25" x14ac:dyDescent="0.2">
      <c r="A464" s="32"/>
      <c r="B464" s="32"/>
      <c r="C464" s="32"/>
      <c r="D464" s="32"/>
      <c r="E464" s="32"/>
      <c r="F464" s="46"/>
      <c r="G464" s="46"/>
      <c r="H464" s="46"/>
      <c r="I464" s="46"/>
      <c r="J464" s="34"/>
    </row>
    <row r="465" spans="1:10" s="5" customFormat="1" ht="14.25" x14ac:dyDescent="0.2">
      <c r="A465" s="32"/>
      <c r="B465" s="32"/>
      <c r="C465" s="32"/>
      <c r="D465" s="32"/>
      <c r="E465" s="32"/>
      <c r="F465" s="46"/>
      <c r="G465" s="46"/>
      <c r="H465" s="46"/>
      <c r="I465" s="46"/>
      <c r="J465" s="34"/>
    </row>
    <row r="466" spans="1:10" s="5" customFormat="1" ht="14.25" x14ac:dyDescent="0.2">
      <c r="A466" s="32"/>
      <c r="B466" s="32"/>
      <c r="C466" s="32"/>
      <c r="D466" s="32"/>
      <c r="E466" s="32"/>
      <c r="F466" s="46"/>
      <c r="G466" s="46"/>
      <c r="H466" s="46"/>
      <c r="I466" s="46"/>
      <c r="J466" s="34"/>
    </row>
    <row r="467" spans="1:10" s="5" customFormat="1" ht="14.25" x14ac:dyDescent="0.2">
      <c r="A467" s="32"/>
      <c r="B467" s="32"/>
      <c r="C467" s="32"/>
      <c r="D467" s="32"/>
      <c r="E467" s="32"/>
      <c r="F467" s="46"/>
      <c r="G467" s="46"/>
      <c r="H467" s="46"/>
      <c r="I467" s="46"/>
      <c r="J467" s="34"/>
    </row>
    <row r="468" spans="1:10" s="5" customFormat="1" ht="14.25" x14ac:dyDescent="0.2">
      <c r="A468" s="32"/>
      <c r="B468" s="32"/>
      <c r="C468" s="32"/>
      <c r="D468" s="32"/>
      <c r="E468" s="32"/>
      <c r="F468" s="46"/>
      <c r="G468" s="46"/>
      <c r="H468" s="46"/>
      <c r="I468" s="46"/>
      <c r="J468" s="34"/>
    </row>
    <row r="469" spans="1:10" s="5" customFormat="1" ht="14.25" x14ac:dyDescent="0.2">
      <c r="A469" s="32"/>
      <c r="B469" s="32"/>
      <c r="C469" s="32"/>
      <c r="D469" s="32"/>
      <c r="E469" s="32"/>
      <c r="F469" s="46"/>
      <c r="G469" s="46"/>
      <c r="H469" s="46"/>
      <c r="I469" s="46"/>
      <c r="J469" s="34"/>
    </row>
    <row r="470" spans="1:10" s="5" customFormat="1" ht="14.25" x14ac:dyDescent="0.2">
      <c r="A470" s="32"/>
      <c r="B470" s="32"/>
      <c r="C470" s="32"/>
      <c r="D470" s="32"/>
      <c r="E470" s="32"/>
      <c r="F470" s="46"/>
      <c r="G470" s="46"/>
      <c r="H470" s="46"/>
      <c r="I470" s="46"/>
      <c r="J470" s="34"/>
    </row>
    <row r="471" spans="1:10" s="5" customFormat="1" ht="14.25" x14ac:dyDescent="0.2">
      <c r="A471" s="32"/>
      <c r="B471" s="32"/>
      <c r="C471" s="32"/>
      <c r="D471" s="32"/>
      <c r="E471" s="32"/>
      <c r="F471" s="46"/>
      <c r="G471" s="46"/>
      <c r="H471" s="46"/>
      <c r="I471" s="46"/>
      <c r="J471" s="34"/>
    </row>
    <row r="472" spans="1:10" s="5" customFormat="1" ht="14.25" x14ac:dyDescent="0.2">
      <c r="A472" s="32"/>
      <c r="B472" s="32"/>
      <c r="C472" s="32"/>
      <c r="D472" s="32"/>
      <c r="E472" s="32"/>
      <c r="F472" s="46"/>
      <c r="G472" s="46"/>
      <c r="H472" s="46"/>
      <c r="I472" s="46"/>
      <c r="J472" s="34"/>
    </row>
    <row r="473" spans="1:10" s="5" customFormat="1" ht="14.25" x14ac:dyDescent="0.2">
      <c r="A473" s="32"/>
      <c r="B473" s="32"/>
      <c r="C473" s="32"/>
      <c r="D473" s="32"/>
      <c r="E473" s="32"/>
      <c r="F473" s="46"/>
      <c r="G473" s="46"/>
      <c r="H473" s="46"/>
      <c r="I473" s="46"/>
      <c r="J473" s="34"/>
    </row>
    <row r="474" spans="1:10" s="5" customFormat="1" ht="14.25" x14ac:dyDescent="0.2">
      <c r="A474" s="32"/>
      <c r="B474" s="32"/>
      <c r="C474" s="32"/>
      <c r="D474" s="32"/>
      <c r="E474" s="32"/>
      <c r="F474" s="46"/>
      <c r="G474" s="46"/>
      <c r="H474" s="46"/>
      <c r="I474" s="46"/>
      <c r="J474" s="34"/>
    </row>
    <row r="475" spans="1:10" s="5" customFormat="1" ht="14.25" x14ac:dyDescent="0.2">
      <c r="A475" s="32"/>
      <c r="B475" s="32"/>
      <c r="C475" s="32"/>
      <c r="D475" s="32"/>
      <c r="E475" s="32"/>
      <c r="F475" s="46"/>
      <c r="G475" s="46"/>
      <c r="H475" s="46"/>
      <c r="I475" s="46"/>
      <c r="J475" s="34"/>
    </row>
    <row r="476" spans="1:10" s="5" customFormat="1" ht="14.25" x14ac:dyDescent="0.2">
      <c r="A476" s="32"/>
      <c r="B476" s="32"/>
      <c r="C476" s="32"/>
      <c r="D476" s="32"/>
      <c r="E476" s="32"/>
      <c r="F476" s="46"/>
      <c r="G476" s="46"/>
      <c r="H476" s="46"/>
      <c r="I476" s="46"/>
      <c r="J476" s="34"/>
    </row>
    <row r="477" spans="1:10" s="5" customFormat="1" ht="14.25" x14ac:dyDescent="0.2">
      <c r="A477" s="32"/>
      <c r="B477" s="32"/>
      <c r="C477" s="32"/>
      <c r="D477" s="32"/>
      <c r="E477" s="32"/>
      <c r="F477" s="46"/>
      <c r="G477" s="46"/>
      <c r="H477" s="46"/>
      <c r="I477" s="46"/>
      <c r="J477" s="34"/>
    </row>
    <row r="478" spans="1:10" s="5" customFormat="1" ht="14.25" x14ac:dyDescent="0.2">
      <c r="A478" s="32"/>
      <c r="B478" s="32"/>
      <c r="C478" s="32"/>
      <c r="D478" s="32"/>
      <c r="E478" s="32"/>
      <c r="F478" s="46"/>
      <c r="G478" s="46"/>
      <c r="H478" s="46"/>
      <c r="I478" s="46"/>
      <c r="J478" s="34"/>
    </row>
    <row r="479" spans="1:10" s="5" customFormat="1" ht="14.25" x14ac:dyDescent="0.2">
      <c r="A479" s="32"/>
      <c r="B479" s="32"/>
      <c r="C479" s="32"/>
      <c r="D479" s="32"/>
      <c r="E479" s="32"/>
      <c r="F479" s="46"/>
      <c r="G479" s="46"/>
      <c r="H479" s="46"/>
      <c r="I479" s="46"/>
      <c r="J479" s="34"/>
    </row>
    <row r="480" spans="1:10" s="5" customFormat="1" ht="14.25" x14ac:dyDescent="0.2">
      <c r="A480" s="32"/>
      <c r="B480" s="32"/>
      <c r="C480" s="32"/>
      <c r="D480" s="32"/>
      <c r="E480" s="32"/>
      <c r="F480" s="46"/>
      <c r="G480" s="46"/>
      <c r="H480" s="46"/>
      <c r="I480" s="46"/>
      <c r="J480" s="34"/>
    </row>
    <row r="481" spans="1:10" s="5" customFormat="1" ht="14.25" x14ac:dyDescent="0.2">
      <c r="A481" s="32"/>
      <c r="B481" s="32"/>
      <c r="C481" s="32"/>
      <c r="D481" s="32"/>
      <c r="E481" s="32"/>
      <c r="F481" s="46"/>
      <c r="G481" s="46"/>
      <c r="H481" s="46"/>
      <c r="I481" s="46"/>
      <c r="J481" s="34"/>
    </row>
    <row r="482" spans="1:10" s="5" customFormat="1" ht="14.25" x14ac:dyDescent="0.2">
      <c r="A482" s="32"/>
      <c r="B482" s="32"/>
      <c r="C482" s="32"/>
      <c r="D482" s="32"/>
      <c r="E482" s="32"/>
      <c r="F482" s="46"/>
      <c r="G482" s="46"/>
      <c r="H482" s="46"/>
      <c r="I482" s="46"/>
      <c r="J482" s="34"/>
    </row>
    <row r="483" spans="1:10" s="5" customFormat="1" ht="14.25" x14ac:dyDescent="0.2">
      <c r="A483" s="32"/>
      <c r="B483" s="32"/>
      <c r="C483" s="32"/>
      <c r="D483" s="32"/>
      <c r="E483" s="32"/>
      <c r="F483" s="46"/>
      <c r="G483" s="46"/>
      <c r="H483" s="46"/>
      <c r="I483" s="46"/>
      <c r="J483" s="34"/>
    </row>
    <row r="484" spans="1:10" s="5" customFormat="1" ht="14.25" x14ac:dyDescent="0.2">
      <c r="A484" s="32"/>
      <c r="B484" s="32"/>
      <c r="C484" s="32"/>
      <c r="D484" s="32"/>
      <c r="E484" s="32"/>
      <c r="F484" s="46"/>
      <c r="G484" s="46"/>
      <c r="H484" s="46"/>
      <c r="I484" s="46"/>
      <c r="J484" s="34"/>
    </row>
    <row r="485" spans="1:10" s="5" customFormat="1" ht="14.25" x14ac:dyDescent="0.2">
      <c r="A485" s="32"/>
      <c r="B485" s="32"/>
      <c r="C485" s="32"/>
      <c r="D485" s="32"/>
      <c r="E485" s="32"/>
      <c r="F485" s="46"/>
      <c r="G485" s="46"/>
      <c r="H485" s="46"/>
      <c r="I485" s="46"/>
      <c r="J485" s="34"/>
    </row>
    <row r="486" spans="1:10" s="5" customFormat="1" ht="14.25" x14ac:dyDescent="0.2">
      <c r="A486" s="32"/>
      <c r="B486" s="32"/>
      <c r="C486" s="32"/>
      <c r="D486" s="32"/>
      <c r="E486" s="32"/>
      <c r="F486" s="46"/>
      <c r="G486" s="46"/>
      <c r="H486" s="46"/>
      <c r="I486" s="46"/>
      <c r="J486" s="34"/>
    </row>
    <row r="487" spans="1:10" s="5" customFormat="1" ht="14.25" x14ac:dyDescent="0.2">
      <c r="A487" s="32"/>
      <c r="B487" s="32"/>
      <c r="C487" s="32"/>
      <c r="D487" s="32"/>
      <c r="E487" s="32"/>
      <c r="F487" s="46"/>
      <c r="G487" s="46"/>
      <c r="H487" s="46"/>
      <c r="I487" s="46"/>
      <c r="J487" s="34"/>
    </row>
    <row r="488" spans="1:10" s="5" customFormat="1" ht="14.25" x14ac:dyDescent="0.2">
      <c r="A488" s="32"/>
      <c r="B488" s="32"/>
      <c r="C488" s="32"/>
      <c r="D488" s="32"/>
      <c r="E488" s="32"/>
      <c r="F488" s="46"/>
      <c r="G488" s="46"/>
      <c r="H488" s="46"/>
      <c r="I488" s="46"/>
      <c r="J488" s="34"/>
    </row>
    <row r="489" spans="1:10" s="5" customFormat="1" ht="14.25" x14ac:dyDescent="0.2">
      <c r="A489" s="32"/>
      <c r="B489" s="32"/>
      <c r="C489" s="32"/>
      <c r="D489" s="32"/>
      <c r="E489" s="32"/>
      <c r="F489" s="46"/>
      <c r="G489" s="46"/>
      <c r="H489" s="46"/>
      <c r="I489" s="46"/>
      <c r="J489" s="34"/>
    </row>
    <row r="490" spans="1:10" s="5" customFormat="1" ht="14.25" x14ac:dyDescent="0.2">
      <c r="A490" s="32"/>
      <c r="B490" s="32"/>
      <c r="C490" s="32"/>
      <c r="D490" s="32"/>
      <c r="E490" s="32"/>
      <c r="F490" s="46"/>
      <c r="G490" s="46"/>
      <c r="H490" s="46"/>
      <c r="I490" s="46"/>
      <c r="J490" s="34"/>
    </row>
    <row r="491" spans="1:10" s="5" customFormat="1" ht="14.25" x14ac:dyDescent="0.2">
      <c r="A491" s="32"/>
      <c r="B491" s="32"/>
      <c r="C491" s="32"/>
      <c r="D491" s="32"/>
      <c r="E491" s="32"/>
      <c r="F491" s="46"/>
      <c r="G491" s="46"/>
      <c r="H491" s="46"/>
      <c r="I491" s="46"/>
      <c r="J491" s="34"/>
    </row>
    <row r="492" spans="1:10" s="5" customFormat="1" ht="14.25" x14ac:dyDescent="0.2">
      <c r="A492" s="32"/>
      <c r="B492" s="32"/>
      <c r="C492" s="32"/>
      <c r="D492" s="32"/>
      <c r="E492" s="32"/>
      <c r="F492" s="46"/>
      <c r="G492" s="46"/>
      <c r="H492" s="46"/>
      <c r="I492" s="46"/>
      <c r="J492" s="34"/>
    </row>
    <row r="493" spans="1:10" s="5" customFormat="1" ht="14.25" x14ac:dyDescent="0.2">
      <c r="A493" s="32"/>
      <c r="B493" s="32"/>
      <c r="C493" s="32"/>
      <c r="D493" s="32"/>
      <c r="E493" s="32"/>
      <c r="F493" s="46"/>
      <c r="G493" s="46"/>
      <c r="H493" s="46"/>
      <c r="I493" s="46"/>
      <c r="J493" s="34"/>
    </row>
    <row r="494" spans="1:10" s="5" customFormat="1" ht="14.25" x14ac:dyDescent="0.2">
      <c r="A494" s="32"/>
      <c r="B494" s="32"/>
      <c r="C494" s="32"/>
      <c r="D494" s="32"/>
      <c r="E494" s="32"/>
      <c r="F494" s="46"/>
      <c r="G494" s="46"/>
      <c r="H494" s="46"/>
      <c r="I494" s="46"/>
      <c r="J494" s="34"/>
    </row>
    <row r="495" spans="1:10" s="5" customFormat="1" ht="14.25" x14ac:dyDescent="0.2">
      <c r="A495" s="32"/>
      <c r="B495" s="32"/>
      <c r="C495" s="32"/>
      <c r="D495" s="32"/>
      <c r="E495" s="32"/>
      <c r="F495" s="46"/>
      <c r="G495" s="46"/>
      <c r="H495" s="46"/>
      <c r="I495" s="46"/>
      <c r="J495" s="34"/>
    </row>
    <row r="496" spans="1:10" s="5" customFormat="1" ht="14.25" x14ac:dyDescent="0.2">
      <c r="A496" s="32"/>
      <c r="B496" s="32"/>
      <c r="C496" s="32"/>
      <c r="D496" s="32"/>
      <c r="E496" s="32"/>
      <c r="F496" s="46"/>
      <c r="G496" s="46"/>
      <c r="H496" s="46"/>
      <c r="I496" s="46"/>
      <c r="J496" s="34"/>
    </row>
    <row r="497" spans="1:10" s="5" customFormat="1" ht="14.25" x14ac:dyDescent="0.2">
      <c r="A497" s="32"/>
      <c r="B497" s="32"/>
      <c r="C497" s="32"/>
      <c r="D497" s="32"/>
      <c r="E497" s="32"/>
      <c r="F497" s="46"/>
      <c r="G497" s="46"/>
      <c r="H497" s="46"/>
      <c r="I497" s="46"/>
      <c r="J497" s="34"/>
    </row>
    <row r="498" spans="1:10" s="5" customFormat="1" ht="14.25" x14ac:dyDescent="0.2">
      <c r="A498" s="32"/>
      <c r="B498" s="32"/>
      <c r="C498" s="32"/>
      <c r="D498" s="32"/>
      <c r="E498" s="32"/>
      <c r="F498" s="46"/>
      <c r="G498" s="46"/>
      <c r="H498" s="46"/>
      <c r="I498" s="46"/>
      <c r="J498" s="34"/>
    </row>
    <row r="499" spans="1:10" s="5" customFormat="1" ht="14.25" x14ac:dyDescent="0.2">
      <c r="A499" s="32"/>
      <c r="B499" s="32"/>
      <c r="C499" s="32"/>
      <c r="D499" s="32"/>
      <c r="E499" s="32"/>
      <c r="F499" s="46"/>
      <c r="G499" s="46"/>
      <c r="H499" s="46"/>
      <c r="I499" s="46"/>
      <c r="J499" s="34"/>
    </row>
    <row r="500" spans="1:10" s="5" customFormat="1" ht="14.25" x14ac:dyDescent="0.2">
      <c r="A500" s="32"/>
      <c r="B500" s="32"/>
      <c r="C500" s="32"/>
      <c r="D500" s="32"/>
      <c r="E500" s="32"/>
      <c r="F500" s="46"/>
      <c r="G500" s="46"/>
      <c r="H500" s="46"/>
      <c r="I500" s="46"/>
      <c r="J500" s="34"/>
    </row>
    <row r="501" spans="1:10" s="5" customFormat="1" ht="14.25" x14ac:dyDescent="0.2">
      <c r="A501" s="32"/>
      <c r="B501" s="32"/>
      <c r="C501" s="32"/>
      <c r="D501" s="32"/>
      <c r="E501" s="32"/>
      <c r="F501" s="46"/>
      <c r="G501" s="46"/>
      <c r="H501" s="46"/>
      <c r="I501" s="46"/>
      <c r="J501" s="34"/>
    </row>
    <row r="502" spans="1:10" s="5" customFormat="1" ht="14.25" x14ac:dyDescent="0.2">
      <c r="A502" s="32"/>
      <c r="B502" s="32"/>
      <c r="C502" s="32"/>
      <c r="D502" s="32"/>
      <c r="E502" s="32"/>
      <c r="F502" s="46"/>
      <c r="G502" s="46"/>
      <c r="H502" s="46"/>
      <c r="I502" s="46"/>
      <c r="J502" s="34"/>
    </row>
    <row r="503" spans="1:10" s="5" customFormat="1" ht="14.25" x14ac:dyDescent="0.2">
      <c r="A503" s="32"/>
      <c r="B503" s="32"/>
      <c r="C503" s="32"/>
      <c r="D503" s="32"/>
      <c r="E503" s="32"/>
      <c r="F503" s="46"/>
      <c r="G503" s="46"/>
      <c r="H503" s="46"/>
      <c r="I503" s="46"/>
      <c r="J503" s="34"/>
    </row>
    <row r="504" spans="1:10" s="5" customFormat="1" ht="14.25" x14ac:dyDescent="0.2">
      <c r="A504" s="32"/>
      <c r="B504" s="32"/>
      <c r="C504" s="32"/>
      <c r="D504" s="32"/>
      <c r="E504" s="32"/>
      <c r="F504" s="46"/>
      <c r="G504" s="46"/>
      <c r="H504" s="46"/>
      <c r="I504" s="46"/>
      <c r="J504" s="34"/>
    </row>
    <row r="505" spans="1:10" s="5" customFormat="1" ht="14.25" x14ac:dyDescent="0.2">
      <c r="A505" s="32"/>
      <c r="B505" s="32"/>
      <c r="C505" s="32"/>
      <c r="D505" s="32"/>
      <c r="E505" s="32"/>
      <c r="F505" s="46"/>
      <c r="G505" s="46"/>
      <c r="H505" s="46"/>
      <c r="I505" s="46"/>
      <c r="J505" s="34"/>
    </row>
    <row r="506" spans="1:10" s="5" customFormat="1" ht="14.25" x14ac:dyDescent="0.2">
      <c r="A506" s="32"/>
      <c r="B506" s="32"/>
      <c r="C506" s="32"/>
      <c r="D506" s="32"/>
      <c r="E506" s="32"/>
      <c r="F506" s="46"/>
      <c r="G506" s="46"/>
      <c r="H506" s="46"/>
      <c r="I506" s="46"/>
      <c r="J506" s="34"/>
    </row>
    <row r="507" spans="1:10" s="5" customFormat="1" ht="14.25" x14ac:dyDescent="0.2">
      <c r="A507" s="32"/>
      <c r="B507" s="32"/>
      <c r="C507" s="32"/>
      <c r="D507" s="32"/>
      <c r="E507" s="32"/>
      <c r="F507" s="46"/>
      <c r="G507" s="46"/>
      <c r="H507" s="46"/>
      <c r="I507" s="46"/>
      <c r="J507" s="34"/>
    </row>
    <row r="508" spans="1:10" s="5" customFormat="1" ht="14.25" x14ac:dyDescent="0.2">
      <c r="A508" s="32"/>
      <c r="B508" s="32"/>
      <c r="C508" s="32"/>
      <c r="D508" s="32"/>
      <c r="E508" s="32"/>
      <c r="F508" s="46"/>
      <c r="G508" s="46"/>
      <c r="H508" s="46"/>
      <c r="I508" s="46"/>
      <c r="J508" s="34"/>
    </row>
    <row r="509" spans="1:10" s="5" customFormat="1" ht="14.25" x14ac:dyDescent="0.2">
      <c r="A509" s="32"/>
      <c r="B509" s="32"/>
      <c r="C509" s="32"/>
      <c r="D509" s="32"/>
      <c r="E509" s="32"/>
      <c r="F509" s="46"/>
      <c r="G509" s="46"/>
      <c r="H509" s="46"/>
      <c r="I509" s="46"/>
      <c r="J509" s="34"/>
    </row>
    <row r="510" spans="1:10" s="5" customFormat="1" ht="14.25" x14ac:dyDescent="0.2">
      <c r="A510" s="32"/>
      <c r="B510" s="32"/>
      <c r="C510" s="32"/>
      <c r="D510" s="32"/>
      <c r="E510" s="32"/>
      <c r="F510" s="46"/>
      <c r="G510" s="46"/>
      <c r="H510" s="46"/>
      <c r="I510" s="46"/>
      <c r="J510" s="34"/>
    </row>
    <row r="511" spans="1:10" s="5" customFormat="1" ht="14.25" x14ac:dyDescent="0.2">
      <c r="A511" s="32"/>
      <c r="B511" s="32"/>
      <c r="C511" s="32"/>
      <c r="D511" s="32"/>
      <c r="E511" s="32"/>
      <c r="F511" s="46"/>
      <c r="G511" s="46"/>
      <c r="H511" s="46"/>
      <c r="I511" s="46"/>
      <c r="J511" s="34"/>
    </row>
    <row r="512" spans="1:10" s="5" customFormat="1" ht="14.25" x14ac:dyDescent="0.2">
      <c r="A512" s="32"/>
      <c r="B512" s="32"/>
      <c r="C512" s="32"/>
      <c r="D512" s="32"/>
      <c r="E512" s="32"/>
      <c r="F512" s="46"/>
      <c r="G512" s="46"/>
      <c r="H512" s="46"/>
      <c r="I512" s="46"/>
      <c r="J512" s="34"/>
    </row>
    <row r="513" spans="1:10" s="5" customFormat="1" ht="14.25" x14ac:dyDescent="0.2">
      <c r="A513" s="32"/>
      <c r="B513" s="32"/>
      <c r="C513" s="32"/>
      <c r="D513" s="32"/>
      <c r="E513" s="32"/>
      <c r="F513" s="46"/>
      <c r="G513" s="46"/>
      <c r="H513" s="46"/>
      <c r="I513" s="46"/>
      <c r="J513" s="34"/>
    </row>
    <row r="514" spans="1:10" s="5" customFormat="1" ht="14.25" x14ac:dyDescent="0.2">
      <c r="A514" s="32"/>
      <c r="B514" s="32"/>
      <c r="C514" s="32"/>
      <c r="D514" s="32"/>
      <c r="E514" s="32"/>
      <c r="F514" s="46"/>
      <c r="G514" s="46"/>
      <c r="H514" s="46"/>
      <c r="I514" s="46"/>
      <c r="J514" s="34"/>
    </row>
    <row r="515" spans="1:10" s="5" customFormat="1" ht="14.25" x14ac:dyDescent="0.2">
      <c r="A515" s="32"/>
      <c r="B515" s="32"/>
      <c r="C515" s="32"/>
      <c r="D515" s="32"/>
      <c r="E515" s="32"/>
      <c r="F515" s="46"/>
      <c r="G515" s="46"/>
      <c r="H515" s="46"/>
      <c r="I515" s="46"/>
      <c r="J515" s="34"/>
    </row>
    <row r="516" spans="1:10" s="5" customFormat="1" ht="14.25" x14ac:dyDescent="0.2">
      <c r="A516" s="32"/>
      <c r="B516" s="32"/>
      <c r="C516" s="32"/>
      <c r="D516" s="32"/>
      <c r="E516" s="32"/>
      <c r="F516" s="46"/>
      <c r="G516" s="46"/>
      <c r="H516" s="46"/>
      <c r="I516" s="46"/>
      <c r="J516" s="34"/>
    </row>
    <row r="517" spans="1:10" s="5" customFormat="1" ht="14.25" x14ac:dyDescent="0.2">
      <c r="A517" s="32"/>
      <c r="B517" s="32"/>
      <c r="C517" s="32"/>
      <c r="D517" s="32"/>
      <c r="E517" s="32"/>
      <c r="F517" s="46"/>
      <c r="G517" s="46"/>
      <c r="H517" s="46"/>
      <c r="I517" s="46"/>
      <c r="J517" s="34"/>
    </row>
    <row r="518" spans="1:10" s="5" customFormat="1" ht="14.25" x14ac:dyDescent="0.2">
      <c r="A518" s="32"/>
      <c r="B518" s="32"/>
      <c r="C518" s="32"/>
      <c r="D518" s="32"/>
      <c r="E518" s="32"/>
      <c r="F518" s="46"/>
      <c r="G518" s="46"/>
      <c r="H518" s="46"/>
      <c r="I518" s="46"/>
      <c r="J518" s="34"/>
    </row>
    <row r="519" spans="1:10" s="5" customFormat="1" ht="14.25" x14ac:dyDescent="0.2">
      <c r="A519" s="32"/>
      <c r="B519" s="32"/>
      <c r="C519" s="32"/>
      <c r="D519" s="32"/>
      <c r="E519" s="32"/>
      <c r="F519" s="46"/>
      <c r="G519" s="46"/>
      <c r="H519" s="46"/>
      <c r="I519" s="46"/>
      <c r="J519" s="34"/>
    </row>
    <row r="520" spans="1:10" x14ac:dyDescent="0.25">
      <c r="A520" s="32"/>
      <c r="B520" s="32"/>
      <c r="C520" s="32"/>
      <c r="D520" s="32"/>
      <c r="E520" s="32"/>
      <c r="F520" s="46"/>
      <c r="G520" s="46"/>
      <c r="H520" s="46"/>
      <c r="I520" s="46"/>
      <c r="J520" s="34"/>
    </row>
    <row r="521" spans="1:10" x14ac:dyDescent="0.25">
      <c r="A521" s="32"/>
      <c r="B521" s="32"/>
      <c r="C521" s="32"/>
      <c r="D521" s="32"/>
      <c r="E521" s="32"/>
      <c r="F521" s="46"/>
      <c r="G521" s="46"/>
      <c r="H521" s="46"/>
      <c r="I521" s="46"/>
      <c r="J521" s="34"/>
    </row>
    <row r="522" spans="1:10" x14ac:dyDescent="0.25">
      <c r="A522" s="32"/>
      <c r="B522" s="32"/>
      <c r="C522" s="32"/>
      <c r="D522" s="32"/>
      <c r="E522" s="32"/>
      <c r="F522" s="46"/>
      <c r="G522" s="46"/>
      <c r="H522" s="46"/>
      <c r="I522" s="46"/>
      <c r="J522" s="34"/>
    </row>
    <row r="523" spans="1:10" x14ac:dyDescent="0.25">
      <c r="A523" s="32"/>
      <c r="B523" s="32"/>
      <c r="C523" s="32"/>
      <c r="D523" s="32"/>
      <c r="E523" s="32"/>
      <c r="F523" s="46"/>
      <c r="G523" s="46"/>
      <c r="H523" s="46"/>
      <c r="I523" s="46"/>
      <c r="J523" s="34"/>
    </row>
    <row r="524" spans="1:10" x14ac:dyDescent="0.25">
      <c r="A524" s="32"/>
      <c r="B524" s="32"/>
      <c r="C524" s="32"/>
      <c r="D524" s="32"/>
      <c r="E524" s="32"/>
      <c r="F524" s="46"/>
      <c r="G524" s="46"/>
      <c r="H524" s="46"/>
      <c r="I524" s="46"/>
      <c r="J524" s="34"/>
    </row>
    <row r="525" spans="1:10" x14ac:dyDescent="0.25">
      <c r="A525" s="32"/>
      <c r="B525" s="32"/>
      <c r="C525" s="32"/>
      <c r="D525" s="32"/>
      <c r="E525" s="32"/>
      <c r="F525" s="46"/>
      <c r="G525" s="46"/>
      <c r="H525" s="46"/>
      <c r="I525" s="46"/>
      <c r="J525" s="34"/>
    </row>
    <row r="526" spans="1:10" x14ac:dyDescent="0.25">
      <c r="A526" s="32"/>
      <c r="B526" s="32"/>
      <c r="C526" s="32"/>
      <c r="D526" s="32"/>
      <c r="E526" s="32"/>
      <c r="F526" s="46"/>
      <c r="G526" s="46"/>
      <c r="H526" s="46"/>
      <c r="I526" s="46"/>
      <c r="J526" s="34"/>
    </row>
    <row r="527" spans="1:10" x14ac:dyDescent="0.25">
      <c r="A527" s="32"/>
      <c r="B527" s="32"/>
      <c r="C527" s="32"/>
      <c r="D527" s="32"/>
      <c r="E527" s="32"/>
      <c r="F527" s="46"/>
      <c r="G527" s="46"/>
      <c r="H527" s="46"/>
      <c r="I527" s="46"/>
      <c r="J527" s="34"/>
    </row>
    <row r="528" spans="1:10" x14ac:dyDescent="0.25">
      <c r="A528" s="32"/>
      <c r="B528" s="32"/>
      <c r="C528" s="32"/>
      <c r="D528" s="32"/>
      <c r="E528" s="32"/>
      <c r="F528" s="46"/>
      <c r="G528" s="46"/>
      <c r="H528" s="46"/>
      <c r="I528" s="46"/>
      <c r="J528" s="34"/>
    </row>
    <row r="529" spans="1:10" x14ac:dyDescent="0.25">
      <c r="A529" s="32"/>
      <c r="B529" s="32"/>
      <c r="C529" s="32"/>
      <c r="D529" s="32"/>
      <c r="E529" s="32"/>
      <c r="F529" s="46"/>
      <c r="G529" s="46"/>
      <c r="H529" s="46"/>
      <c r="I529" s="46"/>
      <c r="J529" s="34"/>
    </row>
    <row r="530" spans="1:10" x14ac:dyDescent="0.25">
      <c r="A530" s="32"/>
      <c r="B530" s="32"/>
      <c r="C530" s="32"/>
      <c r="D530" s="32"/>
      <c r="E530" s="32"/>
      <c r="F530" s="46"/>
      <c r="G530" s="46"/>
      <c r="H530" s="46"/>
      <c r="I530" s="46"/>
      <c r="J530" s="34"/>
    </row>
    <row r="531" spans="1:10" x14ac:dyDescent="0.25">
      <c r="A531" s="32"/>
      <c r="B531" s="32"/>
      <c r="C531" s="32"/>
      <c r="D531" s="32"/>
      <c r="E531" s="32"/>
      <c r="F531" s="46"/>
      <c r="G531" s="46"/>
      <c r="H531" s="46"/>
      <c r="I531" s="46"/>
      <c r="J531" s="34"/>
    </row>
    <row r="532" spans="1:10" x14ac:dyDescent="0.25">
      <c r="A532" s="32"/>
      <c r="B532" s="32"/>
      <c r="C532" s="32"/>
      <c r="D532" s="32"/>
      <c r="E532" s="32"/>
      <c r="F532" s="46"/>
      <c r="G532" s="46"/>
      <c r="H532" s="46"/>
      <c r="I532" s="46"/>
      <c r="J532" s="34"/>
    </row>
    <row r="533" spans="1:10" x14ac:dyDescent="0.25">
      <c r="A533" s="32"/>
      <c r="B533" s="32"/>
      <c r="C533" s="32"/>
      <c r="D533" s="32"/>
      <c r="E533" s="32"/>
      <c r="F533" s="46"/>
      <c r="G533" s="46"/>
      <c r="H533" s="46"/>
      <c r="I533" s="46"/>
      <c r="J533" s="34"/>
    </row>
    <row r="534" spans="1:10" x14ac:dyDescent="0.25">
      <c r="A534" s="32"/>
      <c r="B534" s="32"/>
      <c r="C534" s="32"/>
      <c r="D534" s="32"/>
      <c r="E534" s="32"/>
      <c r="F534" s="46"/>
      <c r="G534" s="46"/>
      <c r="H534" s="46"/>
      <c r="I534" s="46"/>
      <c r="J534" s="34"/>
    </row>
    <row r="535" spans="1:10" x14ac:dyDescent="0.25">
      <c r="A535" s="32"/>
      <c r="B535" s="32"/>
      <c r="C535" s="32"/>
      <c r="D535" s="32"/>
      <c r="E535" s="32"/>
      <c r="F535" s="46"/>
      <c r="G535" s="46"/>
      <c r="H535" s="46"/>
      <c r="I535" s="46"/>
      <c r="J535" s="34"/>
    </row>
    <row r="536" spans="1:10" x14ac:dyDescent="0.25">
      <c r="A536" s="32"/>
      <c r="B536" s="32"/>
      <c r="C536" s="32"/>
      <c r="D536" s="32"/>
      <c r="E536" s="32"/>
      <c r="F536" s="46"/>
      <c r="G536" s="46"/>
      <c r="H536" s="46"/>
      <c r="I536" s="46"/>
      <c r="J536" s="34"/>
    </row>
    <row r="537" spans="1:10" x14ac:dyDescent="0.25">
      <c r="A537" s="32"/>
      <c r="B537" s="32"/>
      <c r="C537" s="32"/>
      <c r="D537" s="32"/>
      <c r="E537" s="32"/>
      <c r="F537" s="46"/>
      <c r="G537" s="46"/>
      <c r="H537" s="46"/>
      <c r="I537" s="46"/>
      <c r="J537" s="34"/>
    </row>
    <row r="538" spans="1:10" x14ac:dyDescent="0.25">
      <c r="A538" s="32"/>
      <c r="B538" s="32"/>
      <c r="C538" s="32"/>
      <c r="D538" s="32"/>
      <c r="E538" s="32"/>
      <c r="F538" s="46"/>
      <c r="G538" s="46"/>
      <c r="H538" s="46"/>
      <c r="I538" s="46"/>
    </row>
    <row r="539" spans="1:10" x14ac:dyDescent="0.25">
      <c r="A539" s="32"/>
      <c r="B539" s="32"/>
      <c r="C539" s="32"/>
      <c r="D539" s="32"/>
      <c r="E539" s="32"/>
      <c r="F539" s="46"/>
      <c r="G539" s="46"/>
      <c r="H539" s="46"/>
      <c r="I539" s="46"/>
    </row>
    <row r="540" spans="1:10" x14ac:dyDescent="0.25">
      <c r="A540" s="32"/>
      <c r="B540" s="32"/>
      <c r="C540" s="32"/>
      <c r="D540" s="32"/>
      <c r="E540" s="32"/>
      <c r="F540" s="46"/>
      <c r="G540" s="46"/>
      <c r="H540" s="46"/>
      <c r="I540" s="46"/>
    </row>
    <row r="541" spans="1:10" x14ac:dyDescent="0.25">
      <c r="A541" s="32"/>
      <c r="B541" s="32"/>
      <c r="C541" s="32"/>
      <c r="D541" s="32"/>
      <c r="E541" s="32"/>
      <c r="F541" s="46"/>
      <c r="G541" s="46"/>
      <c r="H541" s="46"/>
      <c r="I541" s="46"/>
    </row>
    <row r="542" spans="1:10" x14ac:dyDescent="0.25">
      <c r="A542" s="32"/>
      <c r="B542" s="32"/>
      <c r="C542" s="32"/>
      <c r="D542" s="32"/>
      <c r="E542" s="32"/>
      <c r="F542" s="46"/>
      <c r="G542" s="46"/>
      <c r="H542" s="46"/>
      <c r="I542" s="46"/>
    </row>
    <row r="543" spans="1:10" x14ac:dyDescent="0.25">
      <c r="A543" s="32"/>
      <c r="B543" s="32"/>
      <c r="C543" s="32"/>
      <c r="D543" s="32"/>
      <c r="E543" s="32"/>
      <c r="F543" s="46"/>
      <c r="G543" s="46"/>
      <c r="H543" s="46"/>
      <c r="I543" s="46"/>
    </row>
  </sheetData>
  <mergeCells count="18">
    <mergeCell ref="A4:A5"/>
    <mergeCell ref="B4:B5"/>
    <mergeCell ref="G4:G5"/>
    <mergeCell ref="C4:E4"/>
    <mergeCell ref="F4:F5"/>
    <mergeCell ref="A2:F2"/>
    <mergeCell ref="B13:F13"/>
    <mergeCell ref="B50:F50"/>
    <mergeCell ref="B111:F111"/>
    <mergeCell ref="K44:K49"/>
    <mergeCell ref="J374:J379"/>
    <mergeCell ref="K148:K153"/>
    <mergeCell ref="B154:F154"/>
    <mergeCell ref="B173:F173"/>
    <mergeCell ref="B270:F270"/>
    <mergeCell ref="B283:F283"/>
    <mergeCell ref="B380:F380"/>
    <mergeCell ref="B393:F393"/>
  </mergeCells>
  <printOptions horizontalCentered="1"/>
  <pageMargins left="0.78740157480314965" right="0.78740157480314965" top="0.98425196850393704" bottom="0.39370078740157483" header="0" footer="0"/>
  <pageSetup paperSize="9" scale="50" firstPageNumber="9" fitToHeight="5" orientation="portrait" useFirstPageNumber="1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ПМ</vt:lpstr>
      <vt:lpstr>ПМ!Заголовки_для_печати</vt:lpstr>
      <vt:lpstr>ПМ!Область_печати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План по Краснотурьинску</dc:title>
  <dc:subject>ДЦП</dc:subject>
  <dc:creator/>
  <cp:lastModifiedBy/>
  <cp:lastPrinted>2013-11-22T10:24:28Z</cp:lastPrinted>
  <dcterms:created xsi:type="dcterms:W3CDTF">2006-09-28T05:33:49Z</dcterms:created>
  <dcterms:modified xsi:type="dcterms:W3CDTF">2023-03-14T03:36:34Z</dcterms:modified>
</cp:coreProperties>
</file>