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900" windowWidth="9720" windowHeight="6540" tabRatio="606"/>
  </bookViews>
  <sheets>
    <sheet name="приложение 1" sheetId="66" r:id="rId1"/>
  </sheets>
  <definedNames>
    <definedName name="_xlnm.Print_Titles" localSheetId="0">'приложение 1'!$7:$7</definedName>
    <definedName name="_xlnm.Print_Area" localSheetId="0">'приложение 1'!$A$1:$F$144</definedName>
  </definedNames>
  <calcPr calcId="145621"/>
</workbook>
</file>

<file path=xl/calcChain.xml><?xml version="1.0" encoding="utf-8"?>
<calcChain xmlns="http://schemas.openxmlformats.org/spreadsheetml/2006/main">
  <c r="E130" i="66" l="1"/>
  <c r="F10" i="66" l="1"/>
  <c r="F13" i="66"/>
  <c r="F14" i="66"/>
  <c r="F15" i="66"/>
  <c r="F16" i="66"/>
  <c r="F17" i="66"/>
  <c r="F20" i="66"/>
  <c r="F21" i="66"/>
  <c r="F22" i="66"/>
  <c r="F23" i="66"/>
  <c r="F24" i="66"/>
  <c r="F25" i="66"/>
  <c r="F27" i="66"/>
  <c r="F29" i="66"/>
  <c r="F30" i="66"/>
  <c r="F32" i="66"/>
  <c r="F33" i="66"/>
  <c r="F36" i="66"/>
  <c r="F37" i="66"/>
  <c r="F39" i="66"/>
  <c r="F40" i="66"/>
  <c r="F41" i="66"/>
  <c r="F42" i="66"/>
  <c r="F43" i="66"/>
  <c r="F45" i="66"/>
  <c r="F47" i="66"/>
  <c r="F49" i="66"/>
  <c r="F50" i="66"/>
  <c r="F51" i="66"/>
  <c r="F54" i="66"/>
  <c r="F55" i="66"/>
  <c r="F57" i="66"/>
  <c r="F58" i="66"/>
  <c r="F61" i="66"/>
  <c r="F63" i="66"/>
  <c r="F64" i="66"/>
  <c r="F66" i="66"/>
  <c r="F67" i="66"/>
  <c r="F69" i="66"/>
  <c r="F70" i="66"/>
  <c r="F71" i="66"/>
  <c r="F72" i="66"/>
  <c r="F74" i="66"/>
  <c r="F75" i="66"/>
  <c r="F76" i="66"/>
  <c r="F80" i="66"/>
  <c r="F81" i="66"/>
  <c r="F82" i="66"/>
  <c r="F85" i="66"/>
  <c r="F86" i="66"/>
  <c r="F87" i="66"/>
  <c r="F88" i="66"/>
  <c r="F89" i="66"/>
  <c r="F90" i="66"/>
  <c r="F91" i="66"/>
  <c r="F92" i="66"/>
  <c r="F93" i="66"/>
  <c r="F94" i="66"/>
  <c r="F96" i="66"/>
  <c r="F97" i="66"/>
  <c r="F98" i="66"/>
  <c r="F99" i="66"/>
  <c r="F100" i="66"/>
  <c r="F101" i="66"/>
  <c r="F102" i="66"/>
  <c r="F103" i="66"/>
  <c r="F104" i="66"/>
  <c r="F105" i="66"/>
  <c r="F106" i="66"/>
  <c r="F107" i="66"/>
  <c r="F109" i="66"/>
  <c r="F111" i="66"/>
  <c r="F112" i="66"/>
  <c r="F113" i="66"/>
  <c r="F114" i="66"/>
  <c r="F115" i="66"/>
  <c r="F116" i="66"/>
  <c r="F117" i="66"/>
  <c r="F118" i="66"/>
  <c r="F119" i="66"/>
  <c r="F120" i="66"/>
  <c r="F121" i="66"/>
  <c r="F122" i="66"/>
  <c r="F124" i="66"/>
  <c r="F125" i="66"/>
  <c r="F129" i="66"/>
  <c r="F127" i="66"/>
  <c r="F128" i="66"/>
  <c r="F131" i="66"/>
  <c r="F132" i="66"/>
  <c r="F133" i="66"/>
  <c r="F134" i="66"/>
  <c r="F135" i="66"/>
  <c r="F136" i="66"/>
  <c r="F137" i="66"/>
  <c r="F138" i="66"/>
  <c r="F141" i="66"/>
  <c r="F142" i="66"/>
  <c r="F143" i="66"/>
  <c r="E140" i="66" l="1"/>
  <c r="E126" i="66"/>
  <c r="E123" i="66"/>
  <c r="E110" i="66"/>
  <c r="E95" i="66"/>
  <c r="E84" i="66"/>
  <c r="E79" i="66"/>
  <c r="E73" i="66"/>
  <c r="E68" i="66"/>
  <c r="E62" i="66"/>
  <c r="E60" i="66"/>
  <c r="E56" i="66"/>
  <c r="E48" i="66"/>
  <c r="E46" i="66"/>
  <c r="E38" i="66"/>
  <c r="E35" i="66"/>
  <c r="E31" i="66"/>
  <c r="E28" i="66"/>
  <c r="E19" i="66"/>
  <c r="E12" i="66"/>
  <c r="E9" i="66"/>
  <c r="E83" i="66" l="1"/>
  <c r="E108" i="66"/>
  <c r="E65" i="66"/>
  <c r="E59" i="66"/>
  <c r="E53" i="66"/>
  <c r="E52" i="66" s="1"/>
  <c r="E34" i="66"/>
  <c r="E26" i="66"/>
  <c r="E18" i="66"/>
  <c r="E11" i="66"/>
  <c r="D95" i="66"/>
  <c r="F95" i="66" s="1"/>
  <c r="E78" i="66" l="1"/>
  <c r="E77" i="66" s="1"/>
  <c r="E8" i="66"/>
  <c r="D19" i="66"/>
  <c r="F19" i="66" s="1"/>
  <c r="E144" i="66" l="1"/>
  <c r="D130" i="66"/>
  <c r="F130" i="66" s="1"/>
  <c r="D79" i="66"/>
  <c r="F79" i="66" s="1"/>
  <c r="D73" i="66" l="1"/>
  <c r="F73" i="66" s="1"/>
  <c r="D48" i="66"/>
  <c r="F48" i="66" s="1"/>
  <c r="D56" i="66" l="1"/>
  <c r="D53" i="66" l="1"/>
  <c r="F56" i="66"/>
  <c r="D18" i="66"/>
  <c r="F18" i="66" s="1"/>
  <c r="D52" i="66" l="1"/>
  <c r="F52" i="66" s="1"/>
  <c r="F53" i="66"/>
  <c r="D60" i="66"/>
  <c r="F60" i="66" s="1"/>
  <c r="D62" i="66"/>
  <c r="D59" i="66" l="1"/>
  <c r="F59" i="66" s="1"/>
  <c r="F62" i="66"/>
  <c r="D68" i="66"/>
  <c r="D35" i="66"/>
  <c r="F35" i="66" s="1"/>
  <c r="D65" i="66" l="1"/>
  <c r="F65" i="66" s="1"/>
  <c r="F68" i="66"/>
  <c r="D126" i="66"/>
  <c r="F126" i="66" s="1"/>
  <c r="D84" i="66"/>
  <c r="D140" i="66"/>
  <c r="F140" i="66" s="1"/>
  <c r="D83" i="66" l="1"/>
  <c r="F83" i="66" s="1"/>
  <c r="F84" i="66"/>
  <c r="D110" i="66"/>
  <c r="F110" i="66" s="1"/>
  <c r="D31" i="66" l="1"/>
  <c r="F31" i="66" s="1"/>
  <c r="D46" i="66" l="1"/>
  <c r="F46" i="66" s="1"/>
  <c r="D38" i="66" l="1"/>
  <c r="D34" i="66" l="1"/>
  <c r="F34" i="66" s="1"/>
  <c r="F38" i="66"/>
  <c r="D12" i="66"/>
  <c r="D123" i="66"/>
  <c r="D9" i="66"/>
  <c r="F9" i="66" s="1"/>
  <c r="D28" i="66"/>
  <c r="D11" i="66" l="1"/>
  <c r="F11" i="66" s="1"/>
  <c r="F12" i="66"/>
  <c r="D108" i="66"/>
  <c r="F123" i="66"/>
  <c r="D26" i="66"/>
  <c r="F26" i="66" s="1"/>
  <c r="F28" i="66"/>
  <c r="D8" i="66"/>
  <c r="F8" i="66" l="1"/>
  <c r="D78" i="66"/>
  <c r="F108" i="66"/>
  <c r="D77" i="66" l="1"/>
  <c r="F78" i="66"/>
  <c r="F77" i="66" l="1"/>
  <c r="D144" i="66"/>
  <c r="F144" i="66" s="1"/>
</calcChain>
</file>

<file path=xl/sharedStrings.xml><?xml version="1.0" encoding="utf-8"?>
<sst xmlns="http://schemas.openxmlformats.org/spreadsheetml/2006/main" count="419" uniqueCount="385">
  <si>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</si>
  <si>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</si>
  <si>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</si>
  <si>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</si>
  <si>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</si>
  <si>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</si>
  <si>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</si>
  <si>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</si>
  <si>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</si>
  <si>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</si>
  <si>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</si>
  <si>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</si>
  <si>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</si>
  <si>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</si>
  <si>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</si>
  <si>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</si>
  <si>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</si>
  <si>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</si>
  <si>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</si>
  <si>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Единый сельскохозяйственный налог</t>
  </si>
  <si>
    <t>ВСЕГО ДОХОДОВ</t>
  </si>
  <si>
    <t>Прочие субвенции бюджетам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</si>
  <si>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</si>
  <si>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</si>
  <si>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</si>
  <si>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</si>
  <si>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</si>
  <si>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</si>
  <si>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</si>
  <si>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</si>
  <si>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</si>
  <si>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</si>
  <si>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</si>
  <si>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</si>
  <si>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</si>
  <si>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</si>
  <si>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</si>
  <si>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</si>
  <si>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</si>
  <si>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</si>
  <si>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</si>
  <si>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</si>
  <si>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</si>
  <si>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</si>
  <si>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</si>
  <si>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</si>
  <si>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</si>
  <si>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</si>
  <si>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</si>
  <si>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</si>
  <si>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</si>
  <si>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</si>
  <si>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</si>
  <si>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</si>
  <si>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</si>
  <si>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</si>
  <si>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</si>
  <si>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</si>
  <si>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</si>
  <si>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</si>
  <si>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</si>
  <si>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</si>
  <si>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</si>
  <si>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</si>
  <si>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</si>
  <si>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</si>
  <si>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</si>
  <si>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</si>
  <si>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</si>
  <si>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>ДОХОДЫ ОТ ОКАЗАНИЯ ПЛАТНЫХ УСЛУГ И КОМПЕНСАЦИИ ЗАТРАТ ГОСУДАРСТВА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</si>
  <si>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</si>
  <si>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</si>
  <si>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</si>
  <si>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</si>
  <si>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</si>
  <si>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</si>
  <si>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t>Код классификации доходов бюджета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</si>
  <si>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</si>
  <si>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</si>
  <si>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</si>
  <si>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БЮДЖЕТНОЙ СИСТЕМЫ РОССИЙСКОЙ ФЕДЕРАЦИИ</t>
  </si>
  <si>
    <t>000 1 13 02994 04 0000 130</t>
  </si>
  <si>
    <t>000 1 13 02994 04 0001 130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</si>
  <si>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</si>
  <si>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</si>
  <si>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</si>
  <si>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</si>
  <si>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</si>
  <si>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</si>
  <si>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</si>
  <si>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000 2 02 15002 04 0000 150</t>
  </si>
  <si>
    <t>000 2 02 20000 00 0000 150</t>
  </si>
  <si>
    <t>СУБСИДИИ БЮДЖЕТАМ БЮДЖЕТНОЙ СИСТЕМЫ РОССИЙСКОЙ ФЕДЕРАЦИИ (МЕЖБЮДЖЕТНЫЕ СУБСИДИИ)</t>
  </si>
  <si>
    <t>000 2 02 29999 04 0000 150</t>
  </si>
  <si>
    <t>Прочие субсидии бюджетам городских округов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</si>
  <si>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</si>
  <si>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</si>
  <si>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000 1 11 09080 04 0004 120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</si>
  <si>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</si>
  <si>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000 1 11 09080 04 0002 120</t>
  </si>
  <si>
    <t>Доходы от продажи квартир, находящихся в собственности городских округов</t>
  </si>
  <si>
    <t>000 1 14 01040 04 0000 410</t>
  </si>
  <si>
    <t>000 2 02 35462 04 0000 150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</si>
  <si>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</si>
  <si>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из областного бюджета бюджетам муниципальных образований,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</si>
  <si>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нестационарного торгового объекта на землях или земельных участках, государственная собственность на которые не разграничена)</t>
  </si>
  <si>
    <t>Земельный налог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</si>
  <si>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</si>
  <si>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компенсации затрат бюджетов городских округов</t>
  </si>
  <si>
    <t>Прочие доходы от компенсации затрат бюджетов городских округов (возврат дебиторской задолженности прошлых лет)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</si>
  <si>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</si>
  <si>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Дотации бюджетам городских округов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</si>
  <si>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</si>
  <si>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</si>
  <si>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</si>
  <si>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000 1 05 01000 00 0000 110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</si>
  <si>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</si>
  <si>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000 2 02 10000 00 0000 150</t>
  </si>
  <si>
    <t>НАЛОГОВЫЕ И НЕНАЛОГОВЫЕ ДОХОДЫ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</si>
  <si>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</si>
  <si>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</si>
  <si>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000 2 02 40000 00 0000 150</t>
  </si>
  <si>
    <t>ИНЫЕ МЕЖБЮДЖЕТНЫЕ ТРАНСФЕРТЫ</t>
  </si>
  <si>
    <t>Прочие межбюджетные трансферты, передаваемые бюджетам городских округов</t>
  </si>
  <si>
    <t>Субсидии из областного бюджета бюджетам муниципальных образований, расположенных на территории Свердловской области, на реализацию мероприятий по поэтапному внедрению Всероссийского физкультурно-спортивного комплекса "Готов к труду и обороне" (ГТО)</t>
  </si>
  <si>
    <t>000 2 02 25081 04 0000 150</t>
  </si>
  <si>
    <t>000 2 02 45303 04 0000 150</t>
  </si>
  <si>
    <t>000 2 02 49999 04 0000 150</t>
  </si>
  <si>
    <t>000 1 17 00000 00 0000 000</t>
  </si>
  <si>
    <t>ПРОЧИЕ НЕНАЛОГОВЫЕ ДОХОДЫ</t>
  </si>
  <si>
    <t>000 1 03 02100 01 0000 110</t>
  </si>
  <si>
    <t xml:space="preserve"> 000 1 03 02231 01 0000 110</t>
  </si>
  <si>
    <t xml:space="preserve"> 000 1 03 02261 01 0000 110</t>
  </si>
  <si>
    <t xml:space="preserve"> 000 1 03 02251 01 0000 110</t>
  </si>
  <si>
    <t xml:space="preserve"> 000 1 03 02241 01 0000 110</t>
  </si>
  <si>
    <t>000 1 17 01050 04 0000 180</t>
  </si>
  <si>
    <t>Иные межбюджетные трансферты бюджетам муниципальных образований, расположенных на территории Свердловской области,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</si>
  <si>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из областного бюджета бюджетам муниципальных образований, расположенных на территории Свердловской области, на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</si>
  <si>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Акцизы на пиво, напитки, изготавливаемые на основе пива, производимые на территории Российской Федерации</t>
  </si>
  <si>
    <t>Субсидии бюджетам городских округов на поддержку отрасли культуры</t>
  </si>
  <si>
    <t>000 2 02 25519 04 0000 150</t>
  </si>
  <si>
    <t>Субсидии из областного бюджета бюджетам муниципальных образований, расположенных на территории Свердловской области, на создание спортивных площадок (оснащение спортивным оборудованием) для занятий уличной гимнастикой</t>
  </si>
  <si>
    <t>Субвенции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</si>
  <si>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в 2023 году на поддержку любительских творческих коллективов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</si>
  <si>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</si>
  <si>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</si>
  <si>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000 2 02 20299 04 0000 150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</si>
  <si>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</si>
  <si>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</si>
  <si>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</si>
  <si>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</si>
  <si>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000 2 02 25555 04 0000 150</t>
  </si>
  <si>
    <t>Субсидии бюджетам городских округов на реализацию программ формирования современной городской среды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</si>
  <si>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</si>
  <si>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</si>
  <si>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</si>
  <si>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000 2 02 45179 04 0000 150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</si>
  <si>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на 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</si>
  <si>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на 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</si>
  <si>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000 2 07 00000 00 0000 000</t>
  </si>
  <si>
    <t>ПРОЧИЕ БЕЗВОЗМЕЗДНЫЕ ПОСТУПЛЕНИЯ</t>
  </si>
  <si>
    <t>000 2 07 04050 04 0000 150</t>
  </si>
  <si>
    <t>Прочие безвозмездные поступления в бюджеты городских округов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</si>
  <si>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</si>
  <si>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</si>
  <si>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</si>
  <si>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</si>
  <si>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городских округов на реализацию мероприятий по обеспечению жильем молодых семей</t>
  </si>
  <si>
    <t>000 2 02 25497 04 0000 150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</si>
  <si>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</si>
  <si>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</si>
  <si>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(ежегодная арендная плата по результатам торгов)</t>
  </si>
  <si>
    <t>000 1 11 05012 04 0001 120</t>
  </si>
  <si>
    <t>000 1 11 05012 04 0003 120</t>
  </si>
  <si>
    <t>000 1 14 02043 04 0001 410</t>
  </si>
  <si>
    <t>000 1 14 02043 04 0002 410</t>
  </si>
  <si>
    <t>000 1 11 07014 04 0000 120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</si>
  <si>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</si>
  <si>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000 1 13 02994 04 0005 130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</si>
  <si>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</si>
  <si>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</si>
  <si>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000 1 13 01994 04 0004 130</t>
  </si>
  <si>
    <t>Прочие доходы от оказания платных услуг (работ) получателями средств бюджетов городских округов (прочие платные услуги, оказываемые казенными муниципальными учреждениями)</t>
  </si>
  <si>
    <t>000 1 17 01040 04 0000 180</t>
  </si>
  <si>
    <t>Невыясненные поступления, зачисляемые в бюджеты городских округов</t>
  </si>
  <si>
    <t>000 2 02 45424 04 0000 150</t>
  </si>
  <si>
    <t>Прочие неналоговые доходы бюджетов городских округов</t>
  </si>
  <si>
    <t>Налог, взимаемый с налогоплательщиков, выбравших в качестве объекта налогообложения доходы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</si>
  <si>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</t>
  </si>
  <si>
    <t>000 1 050101001 0000 110</t>
  </si>
  <si>
    <t>000 1 050102001 0000 110</t>
  </si>
  <si>
    <t>000 1 12 01010 01 0000 120</t>
  </si>
  <si>
    <t>Плата за выбросы загрязняющих веществ в атмосферный воздух стационарными объектами</t>
  </si>
  <si>
    <t>000 1 12 01030 01 0000 120</t>
  </si>
  <si>
    <t>Плата за сбросы загрязняющих веществ в водные объекты</t>
  </si>
  <si>
    <t>000 1 12 01040 01 0000 120</t>
  </si>
  <si>
    <t>Плата за размещение отходов производства и потребления</t>
  </si>
  <si>
    <t>000 1 12 01041 01 0000 120</t>
  </si>
  <si>
    <t>Плата за размещение отходов производства</t>
  </si>
  <si>
    <t>000 1 12 01042 01 0000 120</t>
  </si>
  <si>
    <t>Плата за размещение твердых коммунальных отходов</t>
  </si>
  <si>
    <t>2</t>
  </si>
  <si>
    <t>3</t>
  </si>
  <si>
    <t>4</t>
  </si>
  <si>
    <t>1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</si>
  <si>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</si>
  <si>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</si>
  <si>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</si>
  <si>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</si>
  <si>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</si>
  <si>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</si>
  <si>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</si>
  <si>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</si>
  <si>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</si>
  <si>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</si>
  <si>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</si>
  <si>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</si>
  <si>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</si>
  <si>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</si>
  <si>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</si>
  <si>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</si>
  <si>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</si>
  <si>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</si>
  <si>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</si>
  <si>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</si>
  <si>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</si>
  <si>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</si>
  <si>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</si>
  <si>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</si>
  <si>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</si>
  <si>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</si>
  <si>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</si>
  <si>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</si>
  <si>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</si>
  <si>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</si>
  <si>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</si>
  <si>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</si>
  <si>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</si>
  <si>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</si>
  <si>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</si>
  <si>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</si>
  <si>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</si>
  <si>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</si>
  <si>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</si>
  <si>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</si>
  <si>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</si>
  <si>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</si>
  <si>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</si>
  <si>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</si>
  <si>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</si>
  <si>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</si>
  <si>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</si>
  <si>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</si>
  <si>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</si>
  <si>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</si>
  <si>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</si>
  <si>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</si>
  <si>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</si>
  <si>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</si>
  <si>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</si>
  <si>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</si>
  <si>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</si>
  <si>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</si>
  <si>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</si>
  <si>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</si>
  <si>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</si>
  <si>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</si>
  <si>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</si>
  <si>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</si>
  <si>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</si>
  <si>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</si>
  <si>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</si>
  <si>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</si>
  <si>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</si>
  <si>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</si>
  <si>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</si>
  <si>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</si>
  <si>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</si>
  <si>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</si>
  <si>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</si>
  <si>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</si>
  <si>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</si>
  <si>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</si>
  <si>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</si>
  <si>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</si>
  <si>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</si>
  <si>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</si>
  <si>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</si>
  <si>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</si>
  <si>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</si>
  <si>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</si>
  <si>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</si>
  <si>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</si>
  <si>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</si>
  <si>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</si>
  <si>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</si>
  <si>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</si>
  <si>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</si>
  <si>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</si>
  <si>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</si>
  <si>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</si>
  <si>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</si>
  <si>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</si>
  <si>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</si>
  <si>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</si>
  <si>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</si>
  <si>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</si>
  <si>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</si>
  <si>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</si>
  <si>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</si>
  <si>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</si>
  <si>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</si>
  <si>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</si>
  <si>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</si>
  <si>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</si>
  <si>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</si>
  <si>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</si>
  <si>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</si>
  <si>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</si>
  <si>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</si>
  <si>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</si>
  <si>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</si>
  <si>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</si>
  <si>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</si>
  <si>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(доходы, получаемые в виде арендной платы за земельные участки)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</si>
  <si>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(прочие доходы от реализации иного имущества)</t>
  </si>
  <si>
    <t>Субсидии из областного бюджета бюджетам муниципальных образований, расположенных на территории Свердловской области, на строительство и реконструкцию зданий муниципальных образовательных организаций</t>
  </si>
  <si>
    <t>Субсидии из областного бюджета бюджетам муниципальных образований, расположенных на территории Свердловской области, на строительство и реконструкцию зданий муниципальных дошкольных образовательных организаций в рамках федерального проекта "Содействие занятости"</t>
  </si>
  <si>
    <t>Субсидии из областного бюджета бюджетам муниципальных образований, расположенных на территории Свердловской области, на улучшение жилищных условий граждан, проживающих на сельских территориях</t>
  </si>
  <si>
    <t xml:space="preserve"> Иные межбюджетные трансферты из областного бюджета бюджетам муниципальных образований, расположенных на территории Свердловской области, на строительство, реконструкцию, капитальный ремонт, ремонт автомобильных дорог общего пользования местного значения</t>
  </si>
  <si>
    <t>Прочие доходы от компенсации затрат бюджетов городских округов (возврат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средств)</t>
  </si>
  <si>
    <t>Субсидии бюджетам городских округов на государственную поддержку организаций, входящих в систему спортивной подготовки</t>
  </si>
  <si>
    <t>Субсидии из областного бюджета бюджетам муниципальных образований, расположенных на территории Свердловской области, на реализацию проектов по приоритетным направлениям работы с молодежью на территории Свердловской области</t>
  </si>
  <si>
    <t>Субсидии из областного бюджета бюджетам муниципальных образований, расположенных на территории Свердловской области, на создание и обеспечение деятельности молодежных "коворкинг-центров"</t>
  </si>
  <si>
    <t>Субсидии из областного бюджета бюджетам муниципальных образований, расположенных на территории Свердловской области, на организацию военно-патриотического воспитания и допризывной подготовки молодых граждан</t>
  </si>
  <si>
    <t>Субсидии из областного бюджета бюджетам муниципальных образований, расположенных на территории Свердловской области, на создание безопасных условий пребывания в муниципальных организациях отдыха детей и их оздоровления</t>
  </si>
  <si>
    <t>Иные межбюджетные трансферты бюджетам муниципальных образований, расположенных на территории Свердловской области, на обеспечение меры социальной поддержки по 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 попечения родителей, и иным категориям несовершеннолетних граждан, нуждающихся в социальной поддержке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</si>
  <si>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(доходы от реализации объектов нежилого фонда)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</si>
  <si>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</si>
  <si>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</si>
  <si>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Номер строки</t>
  </si>
  <si>
    <t>000 1 05 02000 02 0000 110</t>
  </si>
  <si>
    <t xml:space="preserve">Единый налог на вмененный доход для отдельных видов деятельности </t>
  </si>
  <si>
    <t>000 1 17 15020 04 0000 180</t>
  </si>
  <si>
    <t>000 1 11 09080 04 0014 120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</si>
  <si>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заключение договоров на размещение и эксплуатацию нестационарного торгового объекта на землях или земельных участках, государственная собственность на которые не разграничена)</t>
  </si>
  <si>
    <t xml:space="preserve"> 000 11105410 04 0000 120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</si>
  <si>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</si>
  <si>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Инициативные платежи, зачисляемые в бюджеты городских округов</t>
  </si>
  <si>
    <t>Дотации (гранты) бюджетам городских округов за достижение показателей деятельности органов местного самоуправления</t>
  </si>
  <si>
    <t>000 2 02 16549 04 0000 150</t>
  </si>
  <si>
    <t xml:space="preserve">Субсидии из областного бюджета бюджетам муниципальных образований, расположенных на территории Свердловской области, на внедрение механизмов инициативного бюджетирования </t>
  </si>
  <si>
    <t>Иной межбюджетный трансферт из областного бюджета бюджетам муниципальных образований, расположенных на территории Свердловской области, на оказание помощи гражданам, пострадавшим в результате пожара из резервного фонда Правительства Свердловской области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</si>
  <si>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на 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</si>
  <si>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124</t>
  </si>
  <si>
    <t>125</t>
  </si>
  <si>
    <t>126</t>
  </si>
  <si>
    <t>127</t>
  </si>
  <si>
    <t>128</t>
  </si>
  <si>
    <t>129</t>
  </si>
  <si>
    <t>130</t>
  </si>
  <si>
    <t>131</t>
  </si>
  <si>
    <t xml:space="preserve">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</si>
  <si>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000 1 050105001 0000 110</t>
  </si>
  <si>
    <t>ЗАДОЛЖЕННОСТЬ И ПЕРЕРАСЧЕТЫ ПО ОТМЕНЕННЫМ НАЛОГАМ, СБОРАМ И ИНЫМ ОБЯЗАТЕЛЬНЫМ ПЛАТЕЖАМ</t>
  </si>
  <si>
    <t>000 1 09 00000 00 0000 000</t>
  </si>
  <si>
    <t>132</t>
  </si>
  <si>
    <t>133</t>
  </si>
  <si>
    <t>134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</si>
  <si>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</si>
  <si>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000 1 1402042 04 0000 410</t>
  </si>
  <si>
    <t>Субсидии из областного бюджета бюджетам муниципальных образований, расположенных на территории Свердловской области, на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</si>
  <si>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135</t>
  </si>
  <si>
    <t>Исполнено</t>
  </si>
  <si>
    <t xml:space="preserve"> тысяч рублей</t>
  </si>
  <si>
    <t>в %</t>
  </si>
  <si>
    <t xml:space="preserve">Свод доходов бюджета городского округа Верхняя Пышма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</si>
  <si>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городских округов,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</si>
  <si>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000 11105430 04 0000 120</t>
  </si>
  <si>
    <t>Иной межбюджетный трансферт бюджету городского округа Верхняя Пышма на приобретение спортивного оборудования для муниципального автономного учреждения дополнительного образования "Спортивная школа олимпийского резерва "Лидер" из резервного фонда Правительства Свердловской области</t>
  </si>
  <si>
    <t>136</t>
  </si>
  <si>
    <t>137</t>
  </si>
  <si>
    <t>Приложение 1 к Решению Думы городского округа
Верхняя Пышма от 27 июня 2024 года №   /__</t>
  </si>
  <si>
    <r>
      <t>Субсидии из областного бюджета бюджетам муниципальных образований, расположенных на территории Свердловской области, на поддержку</t>
    </r>
    <r>
      <rPr>
        <i/>
        <sz val="12"/>
        <color rgb="FFFF0000"/>
        <rFont val="Liberation Serif"/>
        <family val="1"/>
        <charset val="204"/>
      </rPr>
      <t xml:space="preserve"> </t>
    </r>
    <r>
      <rPr>
        <i/>
        <sz val="12"/>
        <rFont val="Liberation Serif"/>
        <family val="1"/>
        <charset val="204"/>
      </rPr>
      <t>учреждений спортивной направленности по адаптивной физической культуре и спорту</t>
    </r>
  </si>
  <si>
    <t>Сумма средств, предусмотренная в бюджете городского округа на 2023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</si>
</sst>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\ _₽"/>
    <numFmt numFmtId="165" formatCode="#,##0.00000"/>
    <numFmt numFmtId="166" formatCode="#,##0.0_р_."/>
    <numFmt numFmtId="167" formatCode="0.0"/>
    <numFmt numFmtId="168" formatCode="#,##0.0"/>
  </numFmts>
  <fonts count="7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i/>
      <sz val="12"/>
      <color rgb="FFFF0000"/>
      <name val="Liberation Serif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2">
      <alignment horizontal="left" wrapText="1" indent="2"/>
    </xf>
    <xf numFmtId="49" fontId="1" fillId="0" borderId="3">
      <alignment horizontal="center"/>
    </xf>
    <xf numFmtId="49" fontId="1" fillId="0" borderId="11">
      <alignment horizontal="center"/>
    </xf>
    <xf numFmtId="4" fontId="1" fillId="0" borderId="3">
      <alignment horizontal="right"/>
    </xf>
  </cellStyleXfs>
  <cellXfs count="52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67" fontId="3" fillId="0" borderId="1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top" wrapText="1"/>
    </xf>
    <xf numFmtId="165" fontId="2" fillId="0" borderId="10" xfId="0" applyNumberFormat="1" applyFont="1" applyFill="1" applyBorder="1" applyAlignment="1">
      <alignment horizontal="right" vertical="center" wrapText="1"/>
    </xf>
    <xf numFmtId="168" fontId="2" fillId="0" borderId="10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49" fontId="2" fillId="0" borderId="1" xfId="2" applyNumberFormat="1" applyFont="1" applyBorder="1" applyAlignment="1" applyProtection="1">
      <alignment vertical="center"/>
    </xf>
    <xf numFmtId="0" fontId="2" fillId="0" borderId="1" xfId="1" applyNumberFormat="1" applyFont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/>
    <xf numFmtId="0" fontId="4" fillId="0" borderId="0" xfId="0" applyFont="1" applyFill="1"/>
    <xf numFmtId="0" fontId="2" fillId="0" borderId="12" xfId="0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top" wrapText="1"/>
    </xf>
    <xf numFmtId="165" fontId="2" fillId="0" borderId="1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1" xfId="0" quotePrefix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166" fontId="3" fillId="0" borderId="20" xfId="0" applyNumberFormat="1" applyFont="1" applyFill="1" applyBorder="1" applyAlignment="1">
      <alignment horizontal="center" vertical="center" wrapText="1"/>
    </xf>
    <xf numFmtId="166" fontId="3" fillId="0" borderId="2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</cellXfs>
  <cellStyles count="5">
    <cellStyle name="xl34" xfId="1"/>
    <cellStyle name="xl50" xfId="3"/>
    <cellStyle name="xl52" xfId="2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view="pageBreakPreview" topLeftCell="A43" zoomScaleNormal="90" zoomScaleSheetLayoutView="100" workbookViewId="0">
      <selection activeCell="B44" sqref="B44"/>
    </sheetView>
  </sheetViews>
  <sheetFormatPr defaultColWidth="9.109375" defaultRowHeight="15" x14ac:dyDescent="0.25"/>
  <cols>
    <col min="1" max="1" width="8" style="6" customWidth="1"/>
    <col min="2" max="2" width="28.109375" style="3" customWidth="1"/>
    <col min="3" max="3" width="71.88671875" style="1" customWidth="1"/>
    <col min="4" max="6" width="17.109375" style="5" customWidth="1"/>
    <col min="7" max="16384" width="9.109375" style="2"/>
  </cols>
  <sheetData>
    <row r="1" spans="1:6" ht="38.4" customHeight="1" x14ac:dyDescent="0.25">
      <c r="C1" s="42" t="s">
        <v>382</v>
      </c>
      <c r="D1" s="42"/>
      <c r="E1" s="42"/>
      <c r="F1" s="42"/>
    </row>
    <row r="2" spans="1:6" x14ac:dyDescent="0.25">
      <c r="C2" s="10"/>
      <c r="D2" s="10"/>
      <c r="E2" s="10"/>
      <c r="F2" s="10"/>
    </row>
    <row r="3" spans="1:6" s="11" customFormat="1" ht="20.399999999999999" customHeight="1" x14ac:dyDescent="0.3">
      <c r="A3" s="43" t="s">
        <v>376</v>
      </c>
      <c r="B3" s="43"/>
      <c r="C3" s="43"/>
      <c r="D3" s="43"/>
      <c r="E3" s="43"/>
      <c r="F3" s="43"/>
    </row>
    <row r="4" spans="1:6" s="11" customFormat="1" ht="15.6" thickBot="1" x14ac:dyDescent="0.3">
      <c r="A4" s="12"/>
      <c r="B4" s="12"/>
      <c r="C4" s="12"/>
      <c r="D4" s="12"/>
      <c r="E4" s="12"/>
      <c r="F4" s="12"/>
    </row>
    <row r="5" spans="1:6" ht="30.6" customHeight="1" thickBot="1" x14ac:dyDescent="0.3">
      <c r="A5" s="46" t="s">
        <v>340</v>
      </c>
      <c r="B5" s="48" t="s">
        <v>76</v>
      </c>
      <c r="C5" s="48" t="s">
        <v>16</v>
      </c>
      <c r="D5" s="50" t="s">
        <v>384</v>
      </c>
      <c r="E5" s="44" t="s">
        <v>373</v>
      </c>
      <c r="F5" s="45"/>
    </row>
    <row r="6" spans="1:6" ht="94.8" customHeight="1" thickBot="1" x14ac:dyDescent="0.3">
      <c r="A6" s="47"/>
      <c r="B6" s="49"/>
      <c r="C6" s="49"/>
      <c r="D6" s="51"/>
      <c r="E6" s="13" t="s">
        <v>374</v>
      </c>
      <c r="F6" s="14" t="s">
        <v>375</v>
      </c>
    </row>
    <row r="7" spans="1:6" s="18" customFormat="1" ht="15.6" thickBot="1" x14ac:dyDescent="0.3">
      <c r="A7" s="15">
        <v>1</v>
      </c>
      <c r="B7" s="16">
        <v>2</v>
      </c>
      <c r="C7" s="16">
        <v>3</v>
      </c>
      <c r="D7" s="17">
        <v>4</v>
      </c>
      <c r="E7" s="17">
        <v>5</v>
      </c>
      <c r="F7" s="17">
        <v>6</v>
      </c>
    </row>
    <row r="8" spans="1:6" s="11" customFormat="1" x14ac:dyDescent="0.25">
      <c r="A8" s="19" t="s">
        <v>204</v>
      </c>
      <c r="B8" s="20" t="s">
        <v>5</v>
      </c>
      <c r="C8" s="21" t="s">
        <v>118</v>
      </c>
      <c r="D8" s="22">
        <f>D9+D18+D26+D31+D34+D52+D59+D65+D72+D11+D73+D33</f>
        <v>2667865.1008499996</v>
      </c>
      <c r="E8" s="22">
        <f>E9+E18+E26+E31+E34+E52+E59+E65+E72+E11+E73+E33</f>
        <v>2816749.3631700003</v>
      </c>
      <c r="F8" s="23">
        <f>E8/D8*100</f>
        <v>105.58065182053488</v>
      </c>
    </row>
    <row r="9" spans="1:6" s="11" customFormat="1" x14ac:dyDescent="0.25">
      <c r="A9" s="19" t="s">
        <v>201</v>
      </c>
      <c r="B9" s="7" t="s">
        <v>30</v>
      </c>
      <c r="C9" s="4" t="s">
        <v>6</v>
      </c>
      <c r="D9" s="24">
        <f>D10</f>
        <v>1793494.82155</v>
      </c>
      <c r="E9" s="24">
        <f>E10</f>
        <v>1936937.59984</v>
      </c>
      <c r="F9" s="23">
        <f t="shared" ref="F9:F73" si="0">E9/D9*100</f>
        <v>107.99794772566067</v>
      </c>
    </row>
    <row r="10" spans="1:6" s="11" customFormat="1" x14ac:dyDescent="0.25">
      <c r="A10" s="19" t="s">
        <v>202</v>
      </c>
      <c r="B10" s="7" t="s">
        <v>31</v>
      </c>
      <c r="C10" s="4" t="s">
        <v>17</v>
      </c>
      <c r="D10" s="24">
        <v>1793494.82155</v>
      </c>
      <c r="E10" s="24">
        <v>1936937.59984</v>
      </c>
      <c r="F10" s="23">
        <f t="shared" si="0"/>
        <v>107.99794772566067</v>
      </c>
    </row>
    <row r="11" spans="1:6" s="25" customFormat="1" ht="30" x14ac:dyDescent="0.25">
      <c r="A11" s="19" t="s">
        <v>203</v>
      </c>
      <c r="B11" s="7" t="s">
        <v>46</v>
      </c>
      <c r="C11" s="4" t="s">
        <v>58</v>
      </c>
      <c r="D11" s="24">
        <f>D12</f>
        <v>52440.399999999994</v>
      </c>
      <c r="E11" s="24">
        <f>E12</f>
        <v>53080.965069999991</v>
      </c>
      <c r="F11" s="23">
        <f t="shared" si="0"/>
        <v>101.22151064827879</v>
      </c>
    </row>
    <row r="12" spans="1:6" s="25" customFormat="1" ht="30" x14ac:dyDescent="0.25">
      <c r="A12" s="19" t="s">
        <v>205</v>
      </c>
      <c r="B12" s="26" t="s">
        <v>52</v>
      </c>
      <c r="C12" s="27" t="s">
        <v>53</v>
      </c>
      <c r="D12" s="24">
        <f>D13+D14+D15+D16+D17</f>
        <v>52440.399999999994</v>
      </c>
      <c r="E12" s="24">
        <f>E13+E14+E15+E16+E17</f>
        <v>53080.965069999991</v>
      </c>
      <c r="F12" s="23">
        <f t="shared" si="0"/>
        <v>101.22151064827879</v>
      </c>
    </row>
    <row r="13" spans="1:6" s="25" customFormat="1" ht="30" x14ac:dyDescent="0.25">
      <c r="A13" s="19" t="s">
        <v>206</v>
      </c>
      <c r="B13" s="26" t="s">
        <v>130</v>
      </c>
      <c r="C13" s="27" t="s">
        <v>138</v>
      </c>
      <c r="D13" s="24">
        <v>5614</v>
      </c>
      <c r="E13" s="24">
        <v>5791.13094</v>
      </c>
      <c r="F13" s="23">
        <f t="shared" si="0"/>
        <v>103.15516458852866</v>
      </c>
    </row>
    <row r="14" spans="1:6" s="25" customFormat="1" ht="96.6" customHeight="1" x14ac:dyDescent="0.25">
      <c r="A14" s="19" t="s">
        <v>207</v>
      </c>
      <c r="B14" s="26" t="s">
        <v>131</v>
      </c>
      <c r="C14" s="27" t="s">
        <v>70</v>
      </c>
      <c r="D14" s="24">
        <v>24080.799999999999</v>
      </c>
      <c r="E14" s="24">
        <v>24503.440849999999</v>
      </c>
      <c r="F14" s="23">
        <f t="shared" si="0"/>
        <v>101.7550947227667</v>
      </c>
    </row>
    <row r="15" spans="1:6" s="25" customFormat="1" ht="107.4" customHeight="1" x14ac:dyDescent="0.25">
      <c r="A15" s="19" t="s">
        <v>208</v>
      </c>
      <c r="B15" s="26" t="s">
        <v>134</v>
      </c>
      <c r="C15" s="27" t="s">
        <v>116</v>
      </c>
      <c r="D15" s="24">
        <v>121.5</v>
      </c>
      <c r="E15" s="24">
        <v>127.97897</v>
      </c>
      <c r="F15" s="23">
        <f t="shared" si="0"/>
        <v>105.33248559670783</v>
      </c>
    </row>
    <row r="16" spans="1:6" s="25" customFormat="1" ht="96.6" customHeight="1" x14ac:dyDescent="0.25">
      <c r="A16" s="19" t="s">
        <v>209</v>
      </c>
      <c r="B16" s="26" t="s">
        <v>133</v>
      </c>
      <c r="C16" s="27" t="s">
        <v>71</v>
      </c>
      <c r="D16" s="24">
        <v>25565.1</v>
      </c>
      <c r="E16" s="24">
        <v>25326.218219999999</v>
      </c>
      <c r="F16" s="23">
        <f t="shared" si="0"/>
        <v>99.065594188952915</v>
      </c>
    </row>
    <row r="17" spans="1:6" s="25" customFormat="1" ht="101.4" customHeight="1" x14ac:dyDescent="0.25">
      <c r="A17" s="19" t="s">
        <v>210</v>
      </c>
      <c r="B17" s="26" t="s">
        <v>132</v>
      </c>
      <c r="C17" s="27" t="s">
        <v>72</v>
      </c>
      <c r="D17" s="24">
        <v>-2941</v>
      </c>
      <c r="E17" s="24">
        <v>-2667.8039100000001</v>
      </c>
      <c r="F17" s="23">
        <f t="shared" si="0"/>
        <v>90.710775586535192</v>
      </c>
    </row>
    <row r="18" spans="1:6" s="11" customFormat="1" x14ac:dyDescent="0.25">
      <c r="A18" s="19" t="s">
        <v>211</v>
      </c>
      <c r="B18" s="7" t="s">
        <v>32</v>
      </c>
      <c r="C18" s="4" t="s">
        <v>7</v>
      </c>
      <c r="D18" s="24">
        <f>D24+D25+D19+D23</f>
        <v>171972.46334000002</v>
      </c>
      <c r="E18" s="24">
        <f>E24+E25+E19+E23</f>
        <v>170579.88483</v>
      </c>
      <c r="F18" s="23">
        <f t="shared" si="0"/>
        <v>99.190231690031212</v>
      </c>
    </row>
    <row r="19" spans="1:6" s="11" customFormat="1" ht="30" x14ac:dyDescent="0.25">
      <c r="A19" s="19" t="s">
        <v>212</v>
      </c>
      <c r="B19" s="7" t="s">
        <v>115</v>
      </c>
      <c r="C19" s="4" t="s">
        <v>62</v>
      </c>
      <c r="D19" s="24">
        <f>D20+D21+D22</f>
        <v>162267.25203</v>
      </c>
      <c r="E19" s="24">
        <f>E20+E21+E22</f>
        <v>164787.16485</v>
      </c>
      <c r="F19" s="23">
        <f t="shared" si="0"/>
        <v>101.55293984983128</v>
      </c>
    </row>
    <row r="20" spans="1:6" s="11" customFormat="1" ht="30" x14ac:dyDescent="0.25">
      <c r="A20" s="19" t="s">
        <v>213</v>
      </c>
      <c r="B20" s="7" t="s">
        <v>189</v>
      </c>
      <c r="C20" s="4" t="s">
        <v>187</v>
      </c>
      <c r="D20" s="24">
        <v>84715.55012</v>
      </c>
      <c r="E20" s="24">
        <v>86122.627810000005</v>
      </c>
      <c r="F20" s="23">
        <f t="shared" si="0"/>
        <v>101.66094381492756</v>
      </c>
    </row>
    <row r="21" spans="1:6" s="11" customFormat="1" ht="30" x14ac:dyDescent="0.25">
      <c r="A21" s="19" t="s">
        <v>214</v>
      </c>
      <c r="B21" s="7" t="s">
        <v>190</v>
      </c>
      <c r="C21" s="4" t="s">
        <v>188</v>
      </c>
      <c r="D21" s="24">
        <v>77554</v>
      </c>
      <c r="E21" s="24">
        <v>78666.835130000007</v>
      </c>
      <c r="F21" s="23">
        <f t="shared" si="0"/>
        <v>101.43491648399825</v>
      </c>
    </row>
    <row r="22" spans="1:6" s="11" customFormat="1" ht="30.6" customHeight="1" x14ac:dyDescent="0.25">
      <c r="A22" s="19" t="s">
        <v>215</v>
      </c>
      <c r="B22" s="7" t="s">
        <v>363</v>
      </c>
      <c r="C22" s="4" t="s">
        <v>362</v>
      </c>
      <c r="D22" s="24">
        <v>-2.2980900000000002</v>
      </c>
      <c r="E22" s="24">
        <v>-2.2980900000000002</v>
      </c>
      <c r="F22" s="23">
        <f t="shared" si="0"/>
        <v>100</v>
      </c>
    </row>
    <row r="23" spans="1:6" s="11" customFormat="1" x14ac:dyDescent="0.25">
      <c r="A23" s="19" t="s">
        <v>216</v>
      </c>
      <c r="B23" s="7" t="s">
        <v>341</v>
      </c>
      <c r="C23" s="4" t="s">
        <v>342</v>
      </c>
      <c r="D23" s="24">
        <v>-218.39669000000001</v>
      </c>
      <c r="E23" s="24">
        <v>-196.64642000000001</v>
      </c>
      <c r="F23" s="23">
        <f t="shared" si="0"/>
        <v>90.040934228444584</v>
      </c>
    </row>
    <row r="24" spans="1:6" s="11" customFormat="1" x14ac:dyDescent="0.25">
      <c r="A24" s="19" t="s">
        <v>217</v>
      </c>
      <c r="B24" s="7" t="s">
        <v>33</v>
      </c>
      <c r="C24" s="4" t="s">
        <v>19</v>
      </c>
      <c r="D24" s="24">
        <v>83.608000000000004</v>
      </c>
      <c r="E24" s="24">
        <v>83.596900000000005</v>
      </c>
      <c r="F24" s="23">
        <f t="shared" si="0"/>
        <v>99.986723758492019</v>
      </c>
    </row>
    <row r="25" spans="1:6" s="11" customFormat="1" ht="30" x14ac:dyDescent="0.25">
      <c r="A25" s="19" t="s">
        <v>218</v>
      </c>
      <c r="B25" s="7" t="s">
        <v>44</v>
      </c>
      <c r="C25" s="4" t="s">
        <v>45</v>
      </c>
      <c r="D25" s="24">
        <v>9840</v>
      </c>
      <c r="E25" s="24">
        <v>5905.7695000000003</v>
      </c>
      <c r="F25" s="23">
        <f t="shared" si="0"/>
        <v>60.017982723577234</v>
      </c>
    </row>
    <row r="26" spans="1:6" s="11" customFormat="1" x14ac:dyDescent="0.25">
      <c r="A26" s="19" t="s">
        <v>219</v>
      </c>
      <c r="B26" s="7" t="s">
        <v>34</v>
      </c>
      <c r="C26" s="4" t="s">
        <v>8</v>
      </c>
      <c r="D26" s="24">
        <f>D27+D28</f>
        <v>166577</v>
      </c>
      <c r="E26" s="24">
        <f>E27+E28</f>
        <v>167911.50099</v>
      </c>
      <c r="F26" s="23">
        <f t="shared" si="0"/>
        <v>100.80113160280231</v>
      </c>
    </row>
    <row r="27" spans="1:6" s="11" customFormat="1" ht="45" x14ac:dyDescent="0.25">
      <c r="A27" s="19" t="s">
        <v>220</v>
      </c>
      <c r="B27" s="7" t="s">
        <v>35</v>
      </c>
      <c r="C27" s="4" t="s">
        <v>18</v>
      </c>
      <c r="D27" s="24">
        <v>74449</v>
      </c>
      <c r="E27" s="24">
        <v>72394.407659999997</v>
      </c>
      <c r="F27" s="23">
        <f t="shared" si="0"/>
        <v>97.24026872086931</v>
      </c>
    </row>
    <row r="28" spans="1:6" s="11" customFormat="1" x14ac:dyDescent="0.25">
      <c r="A28" s="19" t="s">
        <v>221</v>
      </c>
      <c r="B28" s="7" t="s">
        <v>36</v>
      </c>
      <c r="C28" s="4" t="s">
        <v>106</v>
      </c>
      <c r="D28" s="24">
        <f>D29+D30</f>
        <v>92128</v>
      </c>
      <c r="E28" s="24">
        <f>E29+E30</f>
        <v>95517.093330000003</v>
      </c>
      <c r="F28" s="23">
        <f t="shared" si="0"/>
        <v>103.6786789358284</v>
      </c>
    </row>
    <row r="29" spans="1:6" s="11" customFormat="1" ht="36" customHeight="1" x14ac:dyDescent="0.25">
      <c r="A29" s="19" t="s">
        <v>222</v>
      </c>
      <c r="B29" s="7" t="s">
        <v>55</v>
      </c>
      <c r="C29" s="28" t="s">
        <v>54</v>
      </c>
      <c r="D29" s="24">
        <v>61211</v>
      </c>
      <c r="E29" s="24">
        <v>60691.477980000003</v>
      </c>
      <c r="F29" s="23">
        <f t="shared" si="0"/>
        <v>99.151260361699698</v>
      </c>
    </row>
    <row r="30" spans="1:6" s="11" customFormat="1" ht="37.200000000000003" customHeight="1" x14ac:dyDescent="0.25">
      <c r="A30" s="19" t="s">
        <v>223</v>
      </c>
      <c r="B30" s="7" t="s">
        <v>56</v>
      </c>
      <c r="C30" s="28" t="s">
        <v>61</v>
      </c>
      <c r="D30" s="24">
        <v>30917</v>
      </c>
      <c r="E30" s="24">
        <v>34825.61535</v>
      </c>
      <c r="F30" s="23">
        <f t="shared" si="0"/>
        <v>112.64228531228775</v>
      </c>
    </row>
    <row r="31" spans="1:6" s="11" customFormat="1" x14ac:dyDescent="0.25">
      <c r="A31" s="19" t="s">
        <v>224</v>
      </c>
      <c r="B31" s="7" t="s">
        <v>15</v>
      </c>
      <c r="C31" s="4" t="s">
        <v>22</v>
      </c>
      <c r="D31" s="24">
        <f>D32</f>
        <v>16797</v>
      </c>
      <c r="E31" s="24">
        <f>E32</f>
        <v>16701.88709</v>
      </c>
      <c r="F31" s="23">
        <f t="shared" si="0"/>
        <v>99.433750610228017</v>
      </c>
    </row>
    <row r="32" spans="1:6" s="11" customFormat="1" ht="49.95" customHeight="1" x14ac:dyDescent="0.25">
      <c r="A32" s="19" t="s">
        <v>225</v>
      </c>
      <c r="B32" s="7" t="s">
        <v>37</v>
      </c>
      <c r="C32" s="4" t="s">
        <v>23</v>
      </c>
      <c r="D32" s="24">
        <v>16797</v>
      </c>
      <c r="E32" s="24">
        <v>16701.88709</v>
      </c>
      <c r="F32" s="23">
        <f t="shared" si="0"/>
        <v>99.433750610228017</v>
      </c>
    </row>
    <row r="33" spans="1:6" s="11" customFormat="1" ht="49.95" customHeight="1" x14ac:dyDescent="0.25">
      <c r="A33" s="19" t="s">
        <v>226</v>
      </c>
      <c r="B33" s="7" t="s">
        <v>365</v>
      </c>
      <c r="C33" s="4" t="s">
        <v>364</v>
      </c>
      <c r="D33" s="24">
        <v>-14.912140000000001</v>
      </c>
      <c r="E33" s="24">
        <v>-14.912140000000001</v>
      </c>
      <c r="F33" s="23">
        <f t="shared" si="0"/>
        <v>100</v>
      </c>
    </row>
    <row r="34" spans="1:6" s="11" customFormat="1" ht="30" x14ac:dyDescent="0.25">
      <c r="A34" s="19" t="s">
        <v>227</v>
      </c>
      <c r="B34" s="7" t="s">
        <v>0</v>
      </c>
      <c r="C34" s="4" t="s">
        <v>9</v>
      </c>
      <c r="D34" s="24">
        <f>D35+D38+D42+D43+D45+D46+D48</f>
        <v>184321.77871999997</v>
      </c>
      <c r="E34" s="24">
        <f>E35+E38+E42+E43+E45+E46+E48+E44</f>
        <v>186773.89593999999</v>
      </c>
      <c r="F34" s="23">
        <f t="shared" si="0"/>
        <v>101.33034589674017</v>
      </c>
    </row>
    <row r="35" spans="1:6" s="11" customFormat="1" ht="62.4" customHeight="1" x14ac:dyDescent="0.25">
      <c r="A35" s="19" t="s">
        <v>228</v>
      </c>
      <c r="B35" s="7" t="s">
        <v>39</v>
      </c>
      <c r="C35" s="4" t="s">
        <v>25</v>
      </c>
      <c r="D35" s="24">
        <f>D36+D37</f>
        <v>111070.49608</v>
      </c>
      <c r="E35" s="24">
        <f>E36+E37</f>
        <v>123482.11408999999</v>
      </c>
      <c r="F35" s="23">
        <f t="shared" si="0"/>
        <v>111.174540897936</v>
      </c>
    </row>
    <row r="36" spans="1:6" s="11" customFormat="1" ht="90" x14ac:dyDescent="0.25">
      <c r="A36" s="19" t="s">
        <v>229</v>
      </c>
      <c r="B36" s="7" t="s">
        <v>172</v>
      </c>
      <c r="C36" s="8" t="s">
        <v>324</v>
      </c>
      <c r="D36" s="24">
        <v>32529.14201</v>
      </c>
      <c r="E36" s="24">
        <v>38554.655760000001</v>
      </c>
      <c r="F36" s="23">
        <f t="shared" si="0"/>
        <v>118.5234327672942</v>
      </c>
    </row>
    <row r="37" spans="1:6" s="11" customFormat="1" ht="83.4" customHeight="1" x14ac:dyDescent="0.25">
      <c r="A37" s="19" t="s">
        <v>230</v>
      </c>
      <c r="B37" s="7" t="s">
        <v>173</v>
      </c>
      <c r="C37" s="8" t="s">
        <v>171</v>
      </c>
      <c r="D37" s="24">
        <v>78541.354070000001</v>
      </c>
      <c r="E37" s="24">
        <v>84927.458329999994</v>
      </c>
      <c r="F37" s="23">
        <f t="shared" si="0"/>
        <v>108.13088128619273</v>
      </c>
    </row>
    <row r="38" spans="1:6" s="11" customFormat="1" ht="33.6" customHeight="1" x14ac:dyDescent="0.25">
      <c r="A38" s="19" t="s">
        <v>231</v>
      </c>
      <c r="B38" s="7" t="s">
        <v>47</v>
      </c>
      <c r="C38" s="4" t="s">
        <v>48</v>
      </c>
      <c r="D38" s="24">
        <f>D39+D40+D41</f>
        <v>52710.833299999998</v>
      </c>
      <c r="E38" s="24">
        <f>E39+E40+E41</f>
        <v>44982.321259999997</v>
      </c>
      <c r="F38" s="23">
        <f t="shared" si="0"/>
        <v>85.337905784919542</v>
      </c>
    </row>
    <row r="39" spans="1:6" s="11" customFormat="1" ht="68.400000000000006" customHeight="1" x14ac:dyDescent="0.25">
      <c r="A39" s="19" t="s">
        <v>232</v>
      </c>
      <c r="B39" s="7" t="s">
        <v>49</v>
      </c>
      <c r="C39" s="9" t="s">
        <v>339</v>
      </c>
      <c r="D39" s="24">
        <v>29918.400000000001</v>
      </c>
      <c r="E39" s="24">
        <v>21198.083470000001</v>
      </c>
      <c r="F39" s="23">
        <f t="shared" si="0"/>
        <v>70.852998388951278</v>
      </c>
    </row>
    <row r="40" spans="1:6" s="11" customFormat="1" ht="49.2" customHeight="1" x14ac:dyDescent="0.25">
      <c r="A40" s="19" t="s">
        <v>233</v>
      </c>
      <c r="B40" s="7" t="s">
        <v>51</v>
      </c>
      <c r="C40" s="8" t="s">
        <v>59</v>
      </c>
      <c r="D40" s="24">
        <v>19920.833299999998</v>
      </c>
      <c r="E40" s="24">
        <v>19920.833299999998</v>
      </c>
      <c r="F40" s="23">
        <f t="shared" si="0"/>
        <v>100</v>
      </c>
    </row>
    <row r="41" spans="1:6" s="11" customFormat="1" ht="48.6" customHeight="1" x14ac:dyDescent="0.25">
      <c r="A41" s="19" t="s">
        <v>234</v>
      </c>
      <c r="B41" s="7" t="s">
        <v>50</v>
      </c>
      <c r="C41" s="8" t="s">
        <v>57</v>
      </c>
      <c r="D41" s="24">
        <v>2871.6</v>
      </c>
      <c r="E41" s="24">
        <v>3863.4044899999999</v>
      </c>
      <c r="F41" s="23">
        <f t="shared" si="0"/>
        <v>134.53839288201698</v>
      </c>
    </row>
    <row r="42" spans="1:6" s="11" customFormat="1" ht="91.2" customHeight="1" x14ac:dyDescent="0.25">
      <c r="A42" s="19" t="s">
        <v>235</v>
      </c>
      <c r="B42" s="7" t="s">
        <v>74</v>
      </c>
      <c r="C42" s="4" t="s">
        <v>73</v>
      </c>
      <c r="D42" s="24">
        <v>61.998570000000001</v>
      </c>
      <c r="E42" s="24">
        <v>57.58323</v>
      </c>
      <c r="F42" s="23">
        <f t="shared" si="0"/>
        <v>92.878319612855591</v>
      </c>
    </row>
    <row r="43" spans="1:6" s="11" customFormat="1" ht="138" customHeight="1" x14ac:dyDescent="0.25">
      <c r="A43" s="19" t="s">
        <v>236</v>
      </c>
      <c r="B43" s="7" t="s">
        <v>346</v>
      </c>
      <c r="C43" s="4" t="s">
        <v>347</v>
      </c>
      <c r="D43" s="24">
        <v>82.476550000000003</v>
      </c>
      <c r="E43" s="24">
        <v>144.85065</v>
      </c>
      <c r="F43" s="23">
        <f t="shared" si="0"/>
        <v>175.62646594698734</v>
      </c>
    </row>
    <row r="44" spans="1:6" s="11" customFormat="1" ht="181.8" customHeight="1" x14ac:dyDescent="0.25">
      <c r="A44" s="19" t="s">
        <v>237</v>
      </c>
      <c r="B44" s="7" t="s">
        <v>378</v>
      </c>
      <c r="C44" s="41" t="s">
        <v>377</v>
      </c>
      <c r="D44" s="24">
        <v>0</v>
      </c>
      <c r="E44" s="24">
        <v>3.2309999999999998E-2</v>
      </c>
      <c r="F44" s="23"/>
    </row>
    <row r="45" spans="1:6" s="11" customFormat="1" ht="45" x14ac:dyDescent="0.25">
      <c r="A45" s="19" t="s">
        <v>238</v>
      </c>
      <c r="B45" s="7" t="s">
        <v>176</v>
      </c>
      <c r="C45" s="4" t="s">
        <v>177</v>
      </c>
      <c r="D45" s="24">
        <v>29.613309999999998</v>
      </c>
      <c r="E45" s="24">
        <v>29.613309999999998</v>
      </c>
      <c r="F45" s="23">
        <f t="shared" si="0"/>
        <v>100</v>
      </c>
    </row>
    <row r="46" spans="1:6" s="11" customFormat="1" ht="78" customHeight="1" x14ac:dyDescent="0.25">
      <c r="A46" s="19" t="s">
        <v>239</v>
      </c>
      <c r="B46" s="7" t="s">
        <v>84</v>
      </c>
      <c r="C46" s="4" t="s">
        <v>107</v>
      </c>
      <c r="D46" s="24">
        <f>D47</f>
        <v>12007.183849999999</v>
      </c>
      <c r="E46" s="24">
        <f>E47</f>
        <v>12007.183849999999</v>
      </c>
      <c r="F46" s="23">
        <f t="shared" si="0"/>
        <v>100</v>
      </c>
    </row>
    <row r="47" spans="1:6" s="11" customFormat="1" ht="90.6" customHeight="1" x14ac:dyDescent="0.25">
      <c r="A47" s="19" t="s">
        <v>240</v>
      </c>
      <c r="B47" s="7" t="s">
        <v>75</v>
      </c>
      <c r="C47" s="8" t="s">
        <v>83</v>
      </c>
      <c r="D47" s="24">
        <v>12007.183849999999</v>
      </c>
      <c r="E47" s="24">
        <v>12007.183849999999</v>
      </c>
      <c r="F47" s="23">
        <f t="shared" si="0"/>
        <v>100</v>
      </c>
    </row>
    <row r="48" spans="1:6" s="11" customFormat="1" ht="80.400000000000006" customHeight="1" x14ac:dyDescent="0.25">
      <c r="A48" s="19" t="s">
        <v>241</v>
      </c>
      <c r="B48" s="7" t="s">
        <v>96</v>
      </c>
      <c r="C48" s="4" t="s">
        <v>95</v>
      </c>
      <c r="D48" s="24">
        <f>D50+D49+D51</f>
        <v>8359.17706</v>
      </c>
      <c r="E48" s="24">
        <f>E50+E49+E51</f>
        <v>6070.1972400000004</v>
      </c>
      <c r="F48" s="23">
        <f t="shared" si="0"/>
        <v>72.617163106244817</v>
      </c>
    </row>
    <row r="49" spans="1:6" s="11" customFormat="1" ht="128.4" customHeight="1" x14ac:dyDescent="0.25">
      <c r="A49" s="19" t="s">
        <v>242</v>
      </c>
      <c r="B49" s="7" t="s">
        <v>99</v>
      </c>
      <c r="C49" s="8" t="s">
        <v>98</v>
      </c>
      <c r="D49" s="24">
        <v>4853</v>
      </c>
      <c r="E49" s="24">
        <v>2426.5</v>
      </c>
      <c r="F49" s="23">
        <f t="shared" si="0"/>
        <v>50</v>
      </c>
    </row>
    <row r="50" spans="1:6" s="11" customFormat="1" ht="135" x14ac:dyDescent="0.25">
      <c r="A50" s="19" t="s">
        <v>243</v>
      </c>
      <c r="B50" s="7" t="s">
        <v>97</v>
      </c>
      <c r="C50" s="8" t="s">
        <v>105</v>
      </c>
      <c r="D50" s="24">
        <v>2585.7966299999998</v>
      </c>
      <c r="E50" s="24">
        <v>2723.3168099999998</v>
      </c>
      <c r="F50" s="23">
        <f t="shared" si="0"/>
        <v>105.31829063448042</v>
      </c>
    </row>
    <row r="51" spans="1:6" s="11" customFormat="1" ht="135" x14ac:dyDescent="0.25">
      <c r="A51" s="19" t="s">
        <v>244</v>
      </c>
      <c r="B51" s="8" t="s">
        <v>344</v>
      </c>
      <c r="C51" s="8" t="s">
        <v>345</v>
      </c>
      <c r="D51" s="24">
        <v>920.38043000000005</v>
      </c>
      <c r="E51" s="24">
        <v>920.38043000000005</v>
      </c>
      <c r="F51" s="23">
        <f t="shared" si="0"/>
        <v>100</v>
      </c>
    </row>
    <row r="52" spans="1:6" s="11" customFormat="1" x14ac:dyDescent="0.25">
      <c r="A52" s="19" t="s">
        <v>245</v>
      </c>
      <c r="B52" s="7" t="s">
        <v>1</v>
      </c>
      <c r="C52" s="4" t="s">
        <v>10</v>
      </c>
      <c r="D52" s="24">
        <f>D53</f>
        <v>20135.3</v>
      </c>
      <c r="E52" s="24">
        <f>E53</f>
        <v>20448.671340000001</v>
      </c>
      <c r="F52" s="23">
        <f t="shared" si="0"/>
        <v>101.55632814013202</v>
      </c>
    </row>
    <row r="53" spans="1:6" s="11" customFormat="1" ht="21" customHeight="1" x14ac:dyDescent="0.25">
      <c r="A53" s="19" t="s">
        <v>246</v>
      </c>
      <c r="B53" s="7" t="s">
        <v>89</v>
      </c>
      <c r="C53" s="4" t="s">
        <v>88</v>
      </c>
      <c r="D53" s="24">
        <f>D54+D55+D56</f>
        <v>20135.3</v>
      </c>
      <c r="E53" s="24">
        <f>E54+E55+E56</f>
        <v>20448.671340000001</v>
      </c>
      <c r="F53" s="23">
        <f t="shared" si="0"/>
        <v>101.55632814013202</v>
      </c>
    </row>
    <row r="54" spans="1:6" s="11" customFormat="1" ht="39.6" customHeight="1" x14ac:dyDescent="0.25">
      <c r="A54" s="19" t="s">
        <v>247</v>
      </c>
      <c r="B54" s="7" t="s">
        <v>191</v>
      </c>
      <c r="C54" s="4" t="s">
        <v>192</v>
      </c>
      <c r="D54" s="24">
        <v>1772</v>
      </c>
      <c r="E54" s="24">
        <v>1718.55638</v>
      </c>
      <c r="F54" s="23">
        <f t="shared" si="0"/>
        <v>96.983994356659139</v>
      </c>
    </row>
    <row r="55" spans="1:6" s="11" customFormat="1" ht="21" customHeight="1" x14ac:dyDescent="0.25">
      <c r="A55" s="19" t="s">
        <v>248</v>
      </c>
      <c r="B55" s="7" t="s">
        <v>193</v>
      </c>
      <c r="C55" s="4" t="s">
        <v>194</v>
      </c>
      <c r="D55" s="24">
        <v>674.9</v>
      </c>
      <c r="E55" s="24">
        <v>637.18061</v>
      </c>
      <c r="F55" s="23">
        <f t="shared" si="0"/>
        <v>94.411114239146542</v>
      </c>
    </row>
    <row r="56" spans="1:6" s="11" customFormat="1" ht="21" customHeight="1" x14ac:dyDescent="0.25">
      <c r="A56" s="19" t="s">
        <v>249</v>
      </c>
      <c r="B56" s="7" t="s">
        <v>195</v>
      </c>
      <c r="C56" s="4" t="s">
        <v>196</v>
      </c>
      <c r="D56" s="24">
        <f>D57+D58</f>
        <v>17688.399999999998</v>
      </c>
      <c r="E56" s="24">
        <f>E57+E58</f>
        <v>18092.93435</v>
      </c>
      <c r="F56" s="23">
        <f t="shared" si="0"/>
        <v>102.28700362949729</v>
      </c>
    </row>
    <row r="57" spans="1:6" s="11" customFormat="1" ht="21" customHeight="1" x14ac:dyDescent="0.25">
      <c r="A57" s="19" t="s">
        <v>250</v>
      </c>
      <c r="B57" s="7" t="s">
        <v>197</v>
      </c>
      <c r="C57" s="4" t="s">
        <v>198</v>
      </c>
      <c r="D57" s="24">
        <v>2424.6</v>
      </c>
      <c r="E57" s="24">
        <v>2829.0883199999998</v>
      </c>
      <c r="F57" s="23">
        <f t="shared" si="0"/>
        <v>116.6826825043306</v>
      </c>
    </row>
    <row r="58" spans="1:6" s="11" customFormat="1" ht="21" customHeight="1" x14ac:dyDescent="0.25">
      <c r="A58" s="19" t="s">
        <v>251</v>
      </c>
      <c r="B58" s="7" t="s">
        <v>199</v>
      </c>
      <c r="C58" s="4" t="s">
        <v>200</v>
      </c>
      <c r="D58" s="24">
        <v>15263.8</v>
      </c>
      <c r="E58" s="24">
        <v>15263.846030000001</v>
      </c>
      <c r="F58" s="23">
        <f t="shared" si="0"/>
        <v>100.00030156317563</v>
      </c>
    </row>
    <row r="59" spans="1:6" s="11" customFormat="1" ht="30" x14ac:dyDescent="0.25">
      <c r="A59" s="19" t="s">
        <v>252</v>
      </c>
      <c r="B59" s="7" t="s">
        <v>12</v>
      </c>
      <c r="C59" s="4" t="s">
        <v>69</v>
      </c>
      <c r="D59" s="24">
        <f>D62+D60</f>
        <v>7318.1337600000006</v>
      </c>
      <c r="E59" s="24">
        <f>E62+E60</f>
        <v>7321.1337600000006</v>
      </c>
      <c r="F59" s="23">
        <f t="shared" si="0"/>
        <v>100.04099405802607</v>
      </c>
    </row>
    <row r="60" spans="1:6" s="11" customFormat="1" ht="35.4" customHeight="1" x14ac:dyDescent="0.25">
      <c r="A60" s="19" t="s">
        <v>253</v>
      </c>
      <c r="B60" s="7" t="s">
        <v>179</v>
      </c>
      <c r="C60" s="4" t="s">
        <v>180</v>
      </c>
      <c r="D60" s="24">
        <f>D61</f>
        <v>590</v>
      </c>
      <c r="E60" s="24">
        <f>E61</f>
        <v>590</v>
      </c>
      <c r="F60" s="23">
        <f t="shared" si="0"/>
        <v>100</v>
      </c>
    </row>
    <row r="61" spans="1:6" s="11" customFormat="1" ht="53.4" customHeight="1" x14ac:dyDescent="0.25">
      <c r="A61" s="19" t="s">
        <v>254</v>
      </c>
      <c r="B61" s="7" t="s">
        <v>181</v>
      </c>
      <c r="C61" s="8" t="s">
        <v>182</v>
      </c>
      <c r="D61" s="24">
        <v>590</v>
      </c>
      <c r="E61" s="24">
        <v>590</v>
      </c>
      <c r="F61" s="23">
        <f t="shared" si="0"/>
        <v>100</v>
      </c>
    </row>
    <row r="62" spans="1:6" s="11" customFormat="1" ht="19.2" customHeight="1" x14ac:dyDescent="0.25">
      <c r="A62" s="19" t="s">
        <v>255</v>
      </c>
      <c r="B62" s="7" t="s">
        <v>81</v>
      </c>
      <c r="C62" s="4" t="s">
        <v>108</v>
      </c>
      <c r="D62" s="24">
        <f>D63+D64</f>
        <v>6728.1337600000006</v>
      </c>
      <c r="E62" s="24">
        <f>E63+E64</f>
        <v>6731.1337600000006</v>
      </c>
      <c r="F62" s="23">
        <f t="shared" si="0"/>
        <v>100.04458888760261</v>
      </c>
    </row>
    <row r="63" spans="1:6" s="11" customFormat="1" ht="32.4" customHeight="1" x14ac:dyDescent="0.25">
      <c r="A63" s="19" t="s">
        <v>256</v>
      </c>
      <c r="B63" s="7" t="s">
        <v>82</v>
      </c>
      <c r="C63" s="8" t="s">
        <v>109</v>
      </c>
      <c r="D63" s="24">
        <v>6516.8217100000002</v>
      </c>
      <c r="E63" s="24">
        <v>6519.8217100000002</v>
      </c>
      <c r="F63" s="23">
        <f t="shared" si="0"/>
        <v>100.04603471037726</v>
      </c>
    </row>
    <row r="64" spans="1:6" s="11" customFormat="1" ht="64.2" customHeight="1" x14ac:dyDescent="0.25">
      <c r="A64" s="19" t="s">
        <v>257</v>
      </c>
      <c r="B64" s="7" t="s">
        <v>178</v>
      </c>
      <c r="C64" s="8" t="s">
        <v>330</v>
      </c>
      <c r="D64" s="24">
        <v>211.31205</v>
      </c>
      <c r="E64" s="24">
        <v>211.31205</v>
      </c>
      <c r="F64" s="23">
        <f t="shared" si="0"/>
        <v>100</v>
      </c>
    </row>
    <row r="65" spans="1:6" s="11" customFormat="1" ht="30" x14ac:dyDescent="0.25">
      <c r="A65" s="19" t="s">
        <v>258</v>
      </c>
      <c r="B65" s="7" t="s">
        <v>2</v>
      </c>
      <c r="C65" s="4" t="s">
        <v>11</v>
      </c>
      <c r="D65" s="24">
        <f>D68+D71+D66+D67</f>
        <v>239934.25105000002</v>
      </c>
      <c r="E65" s="24">
        <f>E68+E71+E66+E67</f>
        <v>241086.98642000003</v>
      </c>
      <c r="F65" s="23">
        <f t="shared" si="0"/>
        <v>100.48043802206455</v>
      </c>
    </row>
    <row r="66" spans="1:6" s="11" customFormat="1" ht="31.95" customHeight="1" x14ac:dyDescent="0.25">
      <c r="A66" s="19" t="s">
        <v>259</v>
      </c>
      <c r="B66" s="7" t="s">
        <v>101</v>
      </c>
      <c r="C66" s="4" t="s">
        <v>100</v>
      </c>
      <c r="D66" s="24">
        <v>157.12221</v>
      </c>
      <c r="E66" s="24">
        <v>157.12221</v>
      </c>
      <c r="F66" s="23">
        <f t="shared" si="0"/>
        <v>100</v>
      </c>
    </row>
    <row r="67" spans="1:6" s="11" customFormat="1" ht="75" x14ac:dyDescent="0.25">
      <c r="A67" s="19" t="s">
        <v>260</v>
      </c>
      <c r="B67" s="7" t="s">
        <v>370</v>
      </c>
      <c r="C67" s="4" t="s">
        <v>369</v>
      </c>
      <c r="D67" s="24">
        <v>11.194839999999999</v>
      </c>
      <c r="E67" s="24">
        <v>11.194839999999999</v>
      </c>
      <c r="F67" s="23">
        <f t="shared" si="0"/>
        <v>100</v>
      </c>
    </row>
    <row r="68" spans="1:6" s="11" customFormat="1" ht="76.2" customHeight="1" x14ac:dyDescent="0.25">
      <c r="A68" s="19" t="s">
        <v>261</v>
      </c>
      <c r="B68" s="7" t="s">
        <v>40</v>
      </c>
      <c r="C68" s="4" t="s">
        <v>27</v>
      </c>
      <c r="D68" s="24">
        <f>D69+D70</f>
        <v>7293.25</v>
      </c>
      <c r="E68" s="24">
        <f>E69+E70</f>
        <v>8482.70219</v>
      </c>
      <c r="F68" s="23">
        <f t="shared" si="0"/>
        <v>116.30894580605353</v>
      </c>
    </row>
    <row r="69" spans="1:6" s="11" customFormat="1" ht="88.2" customHeight="1" x14ac:dyDescent="0.25">
      <c r="A69" s="19" t="s">
        <v>262</v>
      </c>
      <c r="B69" s="7" t="s">
        <v>174</v>
      </c>
      <c r="C69" s="8" t="s">
        <v>337</v>
      </c>
      <c r="D69" s="24">
        <v>6628.69</v>
      </c>
      <c r="E69" s="24">
        <v>7687.0921900000003</v>
      </c>
      <c r="F69" s="23">
        <f t="shared" si="0"/>
        <v>115.96698880170895</v>
      </c>
    </row>
    <row r="70" spans="1:6" s="11" customFormat="1" ht="76.2" customHeight="1" x14ac:dyDescent="0.25">
      <c r="A70" s="19" t="s">
        <v>263</v>
      </c>
      <c r="B70" s="7" t="s">
        <v>175</v>
      </c>
      <c r="C70" s="8" t="s">
        <v>325</v>
      </c>
      <c r="D70" s="24">
        <v>664.56</v>
      </c>
      <c r="E70" s="24">
        <v>795.61</v>
      </c>
      <c r="F70" s="23">
        <f t="shared" si="0"/>
        <v>119.71981461418082</v>
      </c>
    </row>
    <row r="71" spans="1:6" s="11" customFormat="1" ht="48" customHeight="1" x14ac:dyDescent="0.25">
      <c r="A71" s="19" t="s">
        <v>264</v>
      </c>
      <c r="B71" s="7" t="s">
        <v>38</v>
      </c>
      <c r="C71" s="4" t="s">
        <v>110</v>
      </c>
      <c r="D71" s="24">
        <v>232472.68400000001</v>
      </c>
      <c r="E71" s="24">
        <v>232435.96718000001</v>
      </c>
      <c r="F71" s="23">
        <f t="shared" si="0"/>
        <v>99.984205963742383</v>
      </c>
    </row>
    <row r="72" spans="1:6" s="11" customFormat="1" ht="20.399999999999999" customHeight="1" x14ac:dyDescent="0.25">
      <c r="A72" s="19" t="s">
        <v>265</v>
      </c>
      <c r="B72" s="7" t="s">
        <v>3</v>
      </c>
      <c r="C72" s="4" t="s">
        <v>13</v>
      </c>
      <c r="D72" s="24">
        <v>14047.238160000001</v>
      </c>
      <c r="E72" s="24">
        <v>15055.65027</v>
      </c>
      <c r="F72" s="23">
        <f t="shared" si="0"/>
        <v>107.17872152884465</v>
      </c>
    </row>
    <row r="73" spans="1:6" s="11" customFormat="1" ht="17.399999999999999" customHeight="1" x14ac:dyDescent="0.25">
      <c r="A73" s="19" t="s">
        <v>266</v>
      </c>
      <c r="B73" s="7" t="s">
        <v>128</v>
      </c>
      <c r="C73" s="4" t="s">
        <v>129</v>
      </c>
      <c r="D73" s="24">
        <f>D75+D74+D76</f>
        <v>841.62641000000008</v>
      </c>
      <c r="E73" s="24">
        <f>E75+E74+E76</f>
        <v>866.09975999999995</v>
      </c>
      <c r="F73" s="23">
        <f t="shared" si="0"/>
        <v>102.90786383473873</v>
      </c>
    </row>
    <row r="74" spans="1:6" s="11" customFormat="1" ht="17.399999999999999" customHeight="1" x14ac:dyDescent="0.25">
      <c r="A74" s="19" t="s">
        <v>267</v>
      </c>
      <c r="B74" s="7" t="s">
        <v>183</v>
      </c>
      <c r="C74" s="4" t="s">
        <v>184</v>
      </c>
      <c r="D74" s="24">
        <v>-29.352</v>
      </c>
      <c r="E74" s="24">
        <v>-6.8250299999999999</v>
      </c>
      <c r="F74" s="23">
        <f t="shared" ref="F74:F137" si="1">E74/D74*100</f>
        <v>23.252350776778414</v>
      </c>
    </row>
    <row r="75" spans="1:6" s="11" customFormat="1" ht="17.399999999999999" customHeight="1" x14ac:dyDescent="0.25">
      <c r="A75" s="19" t="s">
        <v>268</v>
      </c>
      <c r="B75" s="7" t="s">
        <v>135</v>
      </c>
      <c r="C75" s="4" t="s">
        <v>186</v>
      </c>
      <c r="D75" s="24">
        <v>430.97841</v>
      </c>
      <c r="E75" s="24">
        <v>432.92478999999997</v>
      </c>
      <c r="F75" s="23">
        <f t="shared" si="1"/>
        <v>100.45161891056213</v>
      </c>
    </row>
    <row r="76" spans="1:6" s="11" customFormat="1" ht="17.399999999999999" customHeight="1" x14ac:dyDescent="0.25">
      <c r="A76" s="19" t="s">
        <v>269</v>
      </c>
      <c r="B76" s="7" t="s">
        <v>343</v>
      </c>
      <c r="C76" s="4" t="s">
        <v>348</v>
      </c>
      <c r="D76" s="24">
        <v>440</v>
      </c>
      <c r="E76" s="24">
        <v>440</v>
      </c>
      <c r="F76" s="23">
        <f t="shared" si="1"/>
        <v>100</v>
      </c>
    </row>
    <row r="77" spans="1:6" s="11" customFormat="1" ht="19.2" customHeight="1" x14ac:dyDescent="0.25">
      <c r="A77" s="19" t="s">
        <v>270</v>
      </c>
      <c r="B77" s="7" t="s">
        <v>4</v>
      </c>
      <c r="C77" s="4" t="s">
        <v>14</v>
      </c>
      <c r="D77" s="24">
        <f>D78+D140+D142+D143</f>
        <v>4589894.227140001</v>
      </c>
      <c r="E77" s="24">
        <f>E78+E140+E142+E143</f>
        <v>4559099.47</v>
      </c>
      <c r="F77" s="23">
        <f t="shared" si="1"/>
        <v>99.329074797455846</v>
      </c>
    </row>
    <row r="78" spans="1:6" s="11" customFormat="1" ht="34.200000000000003" customHeight="1" x14ac:dyDescent="0.25">
      <c r="A78" s="19" t="s">
        <v>271</v>
      </c>
      <c r="B78" s="7" t="s">
        <v>28</v>
      </c>
      <c r="C78" s="4" t="s">
        <v>29</v>
      </c>
      <c r="D78" s="24">
        <f>D79+D108+D83+D126</f>
        <v>4572733.8630900001</v>
      </c>
      <c r="E78" s="24">
        <f>E79+E108+E83+E126</f>
        <v>4541881.3499699999</v>
      </c>
      <c r="F78" s="23">
        <f t="shared" si="1"/>
        <v>99.325293926046427</v>
      </c>
    </row>
    <row r="79" spans="1:6" s="11" customFormat="1" ht="36" customHeight="1" x14ac:dyDescent="0.25">
      <c r="A79" s="19" t="s">
        <v>272</v>
      </c>
      <c r="B79" s="7" t="s">
        <v>117</v>
      </c>
      <c r="C79" s="4" t="s">
        <v>80</v>
      </c>
      <c r="D79" s="24">
        <f>D80+D81+D82</f>
        <v>1225717.3</v>
      </c>
      <c r="E79" s="24">
        <f>E80+E81+E82</f>
        <v>1225717.3</v>
      </c>
      <c r="F79" s="23">
        <f t="shared" si="1"/>
        <v>100</v>
      </c>
    </row>
    <row r="80" spans="1:6" s="11" customFormat="1" ht="32.4" customHeight="1" x14ac:dyDescent="0.25">
      <c r="A80" s="19" t="s">
        <v>273</v>
      </c>
      <c r="B80" s="7" t="s">
        <v>77</v>
      </c>
      <c r="C80" s="4" t="s">
        <v>79</v>
      </c>
      <c r="D80" s="24">
        <v>729008</v>
      </c>
      <c r="E80" s="24">
        <v>729008</v>
      </c>
      <c r="F80" s="23">
        <f t="shared" si="1"/>
        <v>100</v>
      </c>
    </row>
    <row r="81" spans="1:6" s="11" customFormat="1" ht="33.6" customHeight="1" x14ac:dyDescent="0.25">
      <c r="A81" s="19" t="s">
        <v>274</v>
      </c>
      <c r="B81" s="7" t="s">
        <v>90</v>
      </c>
      <c r="C81" s="4" t="s">
        <v>111</v>
      </c>
      <c r="D81" s="24">
        <v>493960</v>
      </c>
      <c r="E81" s="24">
        <v>493960</v>
      </c>
      <c r="F81" s="23">
        <f t="shared" si="1"/>
        <v>100</v>
      </c>
    </row>
    <row r="82" spans="1:6" s="11" customFormat="1" ht="33.6" customHeight="1" x14ac:dyDescent="0.25">
      <c r="A82" s="19" t="s">
        <v>275</v>
      </c>
      <c r="B82" s="7" t="s">
        <v>350</v>
      </c>
      <c r="C82" s="4" t="s">
        <v>349</v>
      </c>
      <c r="D82" s="24">
        <v>2749.3</v>
      </c>
      <c r="E82" s="24">
        <v>2749.3</v>
      </c>
      <c r="F82" s="23">
        <f t="shared" si="1"/>
        <v>100</v>
      </c>
    </row>
    <row r="83" spans="1:6" s="11" customFormat="1" ht="36.6" customHeight="1" x14ac:dyDescent="0.25">
      <c r="A83" s="19" t="s">
        <v>276</v>
      </c>
      <c r="B83" s="7" t="s">
        <v>91</v>
      </c>
      <c r="C83" s="4" t="s">
        <v>92</v>
      </c>
      <c r="D83" s="24">
        <f>D95+D92+D89+D84+D87+D88+D90+D93+D91+D94</f>
        <v>1123347.1630899999</v>
      </c>
      <c r="E83" s="24">
        <f>E95+E92+E89+E84+E87+E88+E90+E93+E91+E94</f>
        <v>1096438.82644</v>
      </c>
      <c r="F83" s="23">
        <f t="shared" si="1"/>
        <v>97.60462860154621</v>
      </c>
    </row>
    <row r="84" spans="1:6" s="11" customFormat="1" ht="36.6" customHeight="1" x14ac:dyDescent="0.25">
      <c r="A84" s="19" t="s">
        <v>277</v>
      </c>
      <c r="B84" s="7" t="s">
        <v>144</v>
      </c>
      <c r="C84" s="4" t="s">
        <v>145</v>
      </c>
      <c r="D84" s="24">
        <f>D85+D86</f>
        <v>631553.9</v>
      </c>
      <c r="E84" s="24">
        <f>E85+E86</f>
        <v>620937.41830000002</v>
      </c>
      <c r="F84" s="23">
        <f t="shared" si="1"/>
        <v>98.318990398127539</v>
      </c>
    </row>
    <row r="85" spans="1:6" s="11" customFormat="1" ht="60" x14ac:dyDescent="0.25">
      <c r="A85" s="19" t="s">
        <v>278</v>
      </c>
      <c r="B85" s="7" t="s">
        <v>144</v>
      </c>
      <c r="C85" s="8" t="s">
        <v>326</v>
      </c>
      <c r="D85" s="24">
        <v>574133.4</v>
      </c>
      <c r="E85" s="24">
        <v>574133.4</v>
      </c>
      <c r="F85" s="23">
        <f t="shared" si="1"/>
        <v>100</v>
      </c>
    </row>
    <row r="86" spans="1:6" s="11" customFormat="1" ht="75" x14ac:dyDescent="0.25">
      <c r="A86" s="19" t="s">
        <v>279</v>
      </c>
      <c r="B86" s="7" t="s">
        <v>144</v>
      </c>
      <c r="C86" s="8" t="s">
        <v>327</v>
      </c>
      <c r="D86" s="24">
        <v>57420.5</v>
      </c>
      <c r="E86" s="24">
        <v>46804.018300000003</v>
      </c>
      <c r="F86" s="23">
        <f t="shared" si="1"/>
        <v>81.510990499908573</v>
      </c>
    </row>
    <row r="87" spans="1:6" s="11" customFormat="1" ht="90" x14ac:dyDescent="0.25">
      <c r="A87" s="19" t="s">
        <v>280</v>
      </c>
      <c r="B87" s="7" t="s">
        <v>146</v>
      </c>
      <c r="C87" s="4" t="s">
        <v>153</v>
      </c>
      <c r="D87" s="24">
        <v>76292.199760000003</v>
      </c>
      <c r="E87" s="24">
        <v>60672.173880000002</v>
      </c>
      <c r="F87" s="23">
        <f t="shared" si="1"/>
        <v>79.526051248833468</v>
      </c>
    </row>
    <row r="88" spans="1:6" s="11" customFormat="1" ht="75" x14ac:dyDescent="0.25">
      <c r="A88" s="19" t="s">
        <v>281</v>
      </c>
      <c r="B88" s="7" t="s">
        <v>147</v>
      </c>
      <c r="C88" s="4" t="s">
        <v>148</v>
      </c>
      <c r="D88" s="24">
        <v>3803.90587</v>
      </c>
      <c r="E88" s="24">
        <v>3132.0767999999998</v>
      </c>
      <c r="F88" s="23">
        <f t="shared" si="1"/>
        <v>82.338441250650604</v>
      </c>
    </row>
    <row r="89" spans="1:6" s="11" customFormat="1" ht="30" x14ac:dyDescent="0.25">
      <c r="A89" s="19" t="s">
        <v>282</v>
      </c>
      <c r="B89" s="7" t="s">
        <v>125</v>
      </c>
      <c r="C89" s="4" t="s">
        <v>331</v>
      </c>
      <c r="D89" s="24">
        <v>206</v>
      </c>
      <c r="E89" s="24">
        <v>206</v>
      </c>
      <c r="F89" s="23">
        <f t="shared" si="1"/>
        <v>100</v>
      </c>
    </row>
    <row r="90" spans="1:6" s="11" customFormat="1" ht="63.6" customHeight="1" x14ac:dyDescent="0.25">
      <c r="A90" s="19" t="s">
        <v>283</v>
      </c>
      <c r="B90" s="7" t="s">
        <v>149</v>
      </c>
      <c r="C90" s="4" t="s">
        <v>150</v>
      </c>
      <c r="D90" s="24">
        <v>237474.8</v>
      </c>
      <c r="E90" s="24">
        <v>237474.8</v>
      </c>
      <c r="F90" s="23">
        <f t="shared" si="1"/>
        <v>100</v>
      </c>
    </row>
    <row r="91" spans="1:6" s="11" customFormat="1" ht="30" x14ac:dyDescent="0.25">
      <c r="A91" s="19" t="s">
        <v>284</v>
      </c>
      <c r="B91" s="7" t="s">
        <v>168</v>
      </c>
      <c r="C91" s="4" t="s">
        <v>167</v>
      </c>
      <c r="D91" s="24">
        <v>4551.6574600000004</v>
      </c>
      <c r="E91" s="24">
        <v>4551.6574600000004</v>
      </c>
      <c r="F91" s="23">
        <f t="shared" si="1"/>
        <v>100</v>
      </c>
    </row>
    <row r="92" spans="1:6" s="11" customFormat="1" ht="27" customHeight="1" x14ac:dyDescent="0.25">
      <c r="A92" s="19" t="s">
        <v>285</v>
      </c>
      <c r="B92" s="7" t="s">
        <v>140</v>
      </c>
      <c r="C92" s="4" t="s">
        <v>139</v>
      </c>
      <c r="D92" s="24">
        <v>50</v>
      </c>
      <c r="E92" s="24">
        <v>50</v>
      </c>
      <c r="F92" s="23">
        <f t="shared" si="1"/>
        <v>100</v>
      </c>
    </row>
    <row r="93" spans="1:6" s="11" customFormat="1" ht="35.4" customHeight="1" x14ac:dyDescent="0.25">
      <c r="A93" s="19" t="s">
        <v>286</v>
      </c>
      <c r="B93" s="7" t="s">
        <v>151</v>
      </c>
      <c r="C93" s="4" t="s">
        <v>152</v>
      </c>
      <c r="D93" s="24">
        <v>34022.1</v>
      </c>
      <c r="E93" s="24">
        <v>34022.1</v>
      </c>
      <c r="F93" s="23">
        <f t="shared" si="1"/>
        <v>100</v>
      </c>
    </row>
    <row r="94" spans="1:6" s="11" customFormat="1" ht="35.4" customHeight="1" x14ac:dyDescent="0.25">
      <c r="A94" s="19" t="s">
        <v>287</v>
      </c>
      <c r="B94" s="7" t="s">
        <v>170</v>
      </c>
      <c r="C94" s="4" t="s">
        <v>169</v>
      </c>
      <c r="D94" s="24">
        <v>446</v>
      </c>
      <c r="E94" s="24">
        <v>446</v>
      </c>
      <c r="F94" s="23">
        <f t="shared" si="1"/>
        <v>100</v>
      </c>
    </row>
    <row r="95" spans="1:6" s="11" customFormat="1" ht="22.95" customHeight="1" x14ac:dyDescent="0.25">
      <c r="A95" s="19" t="s">
        <v>288</v>
      </c>
      <c r="B95" s="7" t="s">
        <v>93</v>
      </c>
      <c r="C95" s="4" t="s">
        <v>94</v>
      </c>
      <c r="D95" s="24">
        <f>D96+D97+D98+D99+D100+D101+D102+D104+D105+D103+D106+D107</f>
        <v>134946.6</v>
      </c>
      <c r="E95" s="24">
        <f>E96+E97+E98+E99+E100+E101+E102+E104+E105+E103+E106+E107</f>
        <v>134946.6</v>
      </c>
      <c r="F95" s="23">
        <f t="shared" si="1"/>
        <v>100</v>
      </c>
    </row>
    <row r="96" spans="1:6" s="11" customFormat="1" ht="62.4" customHeight="1" x14ac:dyDescent="0.25">
      <c r="A96" s="19" t="s">
        <v>289</v>
      </c>
      <c r="B96" s="7" t="s">
        <v>93</v>
      </c>
      <c r="C96" s="8" t="s">
        <v>104</v>
      </c>
      <c r="D96" s="24">
        <v>78413</v>
      </c>
      <c r="E96" s="24">
        <v>78413</v>
      </c>
      <c r="F96" s="23">
        <f t="shared" si="1"/>
        <v>100</v>
      </c>
    </row>
    <row r="97" spans="1:6" s="11" customFormat="1" ht="75" x14ac:dyDescent="0.25">
      <c r="A97" s="19" t="s">
        <v>290</v>
      </c>
      <c r="B97" s="7" t="s">
        <v>93</v>
      </c>
      <c r="C97" s="8" t="s">
        <v>137</v>
      </c>
      <c r="D97" s="24">
        <v>39917.1</v>
      </c>
      <c r="E97" s="24">
        <v>39917.1</v>
      </c>
      <c r="F97" s="23">
        <f t="shared" si="1"/>
        <v>100</v>
      </c>
    </row>
    <row r="98" spans="1:6" s="11" customFormat="1" ht="60" x14ac:dyDescent="0.25">
      <c r="A98" s="19" t="s">
        <v>291</v>
      </c>
      <c r="B98" s="7" t="s">
        <v>93</v>
      </c>
      <c r="C98" s="8" t="s">
        <v>332</v>
      </c>
      <c r="D98" s="24">
        <v>586.70000000000005</v>
      </c>
      <c r="E98" s="24">
        <v>586.70000000000005</v>
      </c>
      <c r="F98" s="23">
        <f t="shared" si="1"/>
        <v>100</v>
      </c>
    </row>
    <row r="99" spans="1:6" s="11" customFormat="1" ht="49.2" customHeight="1" x14ac:dyDescent="0.25">
      <c r="A99" s="19" t="s">
        <v>292</v>
      </c>
      <c r="B99" s="7" t="s">
        <v>93</v>
      </c>
      <c r="C99" s="8" t="s">
        <v>333</v>
      </c>
      <c r="D99" s="24">
        <v>248.6</v>
      </c>
      <c r="E99" s="24">
        <v>248.6</v>
      </c>
      <c r="F99" s="23">
        <f t="shared" si="1"/>
        <v>100</v>
      </c>
    </row>
    <row r="100" spans="1:6" s="11" customFormat="1" ht="63" customHeight="1" x14ac:dyDescent="0.25">
      <c r="A100" s="19" t="s">
        <v>293</v>
      </c>
      <c r="B100" s="7" t="s">
        <v>93</v>
      </c>
      <c r="C100" s="8" t="s">
        <v>334</v>
      </c>
      <c r="D100" s="24">
        <v>177.9</v>
      </c>
      <c r="E100" s="24">
        <v>177.9</v>
      </c>
      <c r="F100" s="23">
        <f t="shared" si="1"/>
        <v>100</v>
      </c>
    </row>
    <row r="101" spans="1:6" s="11" customFormat="1" ht="64.95" customHeight="1" x14ac:dyDescent="0.25">
      <c r="A101" s="19" t="s">
        <v>294</v>
      </c>
      <c r="B101" s="7" t="s">
        <v>93</v>
      </c>
      <c r="C101" s="8" t="s">
        <v>124</v>
      </c>
      <c r="D101" s="24">
        <v>122.4</v>
      </c>
      <c r="E101" s="24">
        <v>122.4</v>
      </c>
      <c r="F101" s="23">
        <f t="shared" si="1"/>
        <v>100</v>
      </c>
    </row>
    <row r="102" spans="1:6" s="11" customFormat="1" ht="61.95" customHeight="1" x14ac:dyDescent="0.25">
      <c r="A102" s="19" t="s">
        <v>295</v>
      </c>
      <c r="B102" s="7" t="s">
        <v>93</v>
      </c>
      <c r="C102" s="8" t="s">
        <v>335</v>
      </c>
      <c r="D102" s="24">
        <v>2593.1</v>
      </c>
      <c r="E102" s="24">
        <v>2593.1</v>
      </c>
      <c r="F102" s="23">
        <f t="shared" si="1"/>
        <v>100</v>
      </c>
    </row>
    <row r="103" spans="1:6" s="11" customFormat="1" ht="60" x14ac:dyDescent="0.25">
      <c r="A103" s="19" t="s">
        <v>296</v>
      </c>
      <c r="B103" s="7" t="s">
        <v>93</v>
      </c>
      <c r="C103" s="8" t="s">
        <v>328</v>
      </c>
      <c r="D103" s="24">
        <v>923.7</v>
      </c>
      <c r="E103" s="24">
        <v>923.7</v>
      </c>
      <c r="F103" s="23">
        <f t="shared" si="1"/>
        <v>100</v>
      </c>
    </row>
    <row r="104" spans="1:6" s="11" customFormat="1" ht="64.2" customHeight="1" x14ac:dyDescent="0.25">
      <c r="A104" s="19" t="s">
        <v>297</v>
      </c>
      <c r="B104" s="7" t="s">
        <v>93</v>
      </c>
      <c r="C104" s="8" t="s">
        <v>141</v>
      </c>
      <c r="D104" s="24">
        <v>200</v>
      </c>
      <c r="E104" s="24">
        <v>200</v>
      </c>
      <c r="F104" s="23">
        <f t="shared" si="1"/>
        <v>100</v>
      </c>
    </row>
    <row r="105" spans="1:6" s="11" customFormat="1" ht="66" customHeight="1" x14ac:dyDescent="0.25">
      <c r="A105" s="19" t="s">
        <v>298</v>
      </c>
      <c r="B105" s="7" t="s">
        <v>93</v>
      </c>
      <c r="C105" s="8" t="s">
        <v>383</v>
      </c>
      <c r="D105" s="24">
        <v>118.9</v>
      </c>
      <c r="E105" s="24">
        <v>118.9</v>
      </c>
      <c r="F105" s="23">
        <f t="shared" si="1"/>
        <v>100</v>
      </c>
    </row>
    <row r="106" spans="1:6" s="11" customFormat="1" ht="66" customHeight="1" x14ac:dyDescent="0.25">
      <c r="A106" s="19" t="s">
        <v>299</v>
      </c>
      <c r="B106" s="7" t="s">
        <v>93</v>
      </c>
      <c r="C106" s="8" t="s">
        <v>351</v>
      </c>
      <c r="D106" s="24">
        <v>1998</v>
      </c>
      <c r="E106" s="24">
        <v>1998</v>
      </c>
      <c r="F106" s="23">
        <f t="shared" si="1"/>
        <v>100</v>
      </c>
    </row>
    <row r="107" spans="1:6" s="11" customFormat="1" ht="92.4" customHeight="1" x14ac:dyDescent="0.25">
      <c r="A107" s="19" t="s">
        <v>300</v>
      </c>
      <c r="B107" s="7" t="s">
        <v>93</v>
      </c>
      <c r="C107" s="8" t="s">
        <v>371</v>
      </c>
      <c r="D107" s="24">
        <v>9647.2000000000007</v>
      </c>
      <c r="E107" s="24">
        <v>9647.2000000000007</v>
      </c>
      <c r="F107" s="23">
        <f t="shared" si="1"/>
        <v>100</v>
      </c>
    </row>
    <row r="108" spans="1:6" s="29" customFormat="1" ht="29.4" customHeight="1" x14ac:dyDescent="0.25">
      <c r="A108" s="19" t="s">
        <v>301</v>
      </c>
      <c r="B108" s="7" t="s">
        <v>64</v>
      </c>
      <c r="C108" s="4" t="s">
        <v>112</v>
      </c>
      <c r="D108" s="24">
        <f>D109+D110+D121+D123+D122+D120</f>
        <v>1652186.7</v>
      </c>
      <c r="E108" s="24">
        <f>E109+E110+E121+E123+E122+E120</f>
        <v>1647943.2135300001</v>
      </c>
      <c r="F108" s="23">
        <f t="shared" si="1"/>
        <v>99.743159385679604</v>
      </c>
    </row>
    <row r="109" spans="1:6" s="29" customFormat="1" ht="31.95" customHeight="1" x14ac:dyDescent="0.25">
      <c r="A109" s="19" t="s">
        <v>302</v>
      </c>
      <c r="B109" s="7" t="s">
        <v>65</v>
      </c>
      <c r="C109" s="4" t="s">
        <v>113</v>
      </c>
      <c r="D109" s="24">
        <v>20924.2</v>
      </c>
      <c r="E109" s="24">
        <v>18740.900000000001</v>
      </c>
      <c r="F109" s="23">
        <f t="shared" si="1"/>
        <v>89.565670372105032</v>
      </c>
    </row>
    <row r="110" spans="1:6" s="11" customFormat="1" ht="31.95" customHeight="1" x14ac:dyDescent="0.25">
      <c r="A110" s="19" t="s">
        <v>303</v>
      </c>
      <c r="B110" s="7" t="s">
        <v>66</v>
      </c>
      <c r="C110" s="4" t="s">
        <v>24</v>
      </c>
      <c r="D110" s="24">
        <f>D111+D112+D113+D114+D116+D117+D118+D119+D115</f>
        <v>152143.4</v>
      </c>
      <c r="E110" s="24">
        <f>E111+E112+E113+E114+E116+E117+E118+E119+E115</f>
        <v>151584.95335999998</v>
      </c>
      <c r="F110" s="23">
        <f t="shared" si="1"/>
        <v>99.632947180094561</v>
      </c>
    </row>
    <row r="111" spans="1:6" s="11" customFormat="1" ht="67.2" customHeight="1" x14ac:dyDescent="0.25">
      <c r="A111" s="19" t="s">
        <v>304</v>
      </c>
      <c r="B111" s="7" t="s">
        <v>66</v>
      </c>
      <c r="C111" s="8" t="s">
        <v>78</v>
      </c>
      <c r="D111" s="24">
        <v>299</v>
      </c>
      <c r="E111" s="24">
        <v>299</v>
      </c>
      <c r="F111" s="23">
        <f t="shared" si="1"/>
        <v>100</v>
      </c>
    </row>
    <row r="112" spans="1:6" s="11" customFormat="1" ht="50.4" customHeight="1" x14ac:dyDescent="0.25">
      <c r="A112" s="19" t="s">
        <v>305</v>
      </c>
      <c r="B112" s="7" t="s">
        <v>66</v>
      </c>
      <c r="C112" s="8" t="s">
        <v>43</v>
      </c>
      <c r="D112" s="24">
        <v>142301.4</v>
      </c>
      <c r="E112" s="24">
        <v>141743</v>
      </c>
      <c r="F112" s="23">
        <f t="shared" si="1"/>
        <v>99.607593460078405</v>
      </c>
    </row>
    <row r="113" spans="1:6" s="11" customFormat="1" ht="64.2" customHeight="1" x14ac:dyDescent="0.25">
      <c r="A113" s="19" t="s">
        <v>306</v>
      </c>
      <c r="B113" s="7" t="s">
        <v>66</v>
      </c>
      <c r="C113" s="9" t="s">
        <v>41</v>
      </c>
      <c r="D113" s="24">
        <v>0.2</v>
      </c>
      <c r="E113" s="24">
        <v>0.2</v>
      </c>
      <c r="F113" s="23">
        <f t="shared" si="1"/>
        <v>100</v>
      </c>
    </row>
    <row r="114" spans="1:6" s="11" customFormat="1" ht="37.200000000000003" customHeight="1" x14ac:dyDescent="0.25">
      <c r="A114" s="19" t="s">
        <v>307</v>
      </c>
      <c r="B114" s="7" t="s">
        <v>66</v>
      </c>
      <c r="C114" s="9" t="s">
        <v>42</v>
      </c>
      <c r="D114" s="24">
        <v>148.4</v>
      </c>
      <c r="E114" s="24">
        <v>148.4</v>
      </c>
      <c r="F114" s="23">
        <f t="shared" si="1"/>
        <v>100</v>
      </c>
    </row>
    <row r="115" spans="1:6" s="11" customFormat="1" ht="60" customHeight="1" x14ac:dyDescent="0.25">
      <c r="A115" s="19" t="s">
        <v>308</v>
      </c>
      <c r="B115" s="7" t="s">
        <v>66</v>
      </c>
      <c r="C115" s="9" t="s">
        <v>142</v>
      </c>
      <c r="D115" s="24">
        <v>2423.1</v>
      </c>
      <c r="E115" s="24">
        <v>2423.1</v>
      </c>
      <c r="F115" s="23">
        <f t="shared" si="1"/>
        <v>100</v>
      </c>
    </row>
    <row r="116" spans="1:6" s="11" customFormat="1" ht="105" x14ac:dyDescent="0.25">
      <c r="A116" s="19" t="s">
        <v>309</v>
      </c>
      <c r="B116" s="7" t="s">
        <v>66</v>
      </c>
      <c r="C116" s="9" t="s">
        <v>119</v>
      </c>
      <c r="D116" s="24">
        <v>0.2</v>
      </c>
      <c r="E116" s="24">
        <v>0.15336</v>
      </c>
      <c r="F116" s="23">
        <f t="shared" si="1"/>
        <v>76.679999999999993</v>
      </c>
    </row>
    <row r="117" spans="1:6" s="11" customFormat="1" ht="48.6" customHeight="1" x14ac:dyDescent="0.25">
      <c r="A117" s="19" t="s">
        <v>310</v>
      </c>
      <c r="B117" s="7" t="s">
        <v>66</v>
      </c>
      <c r="C117" s="9" t="s">
        <v>87</v>
      </c>
      <c r="D117" s="24">
        <v>1989.5</v>
      </c>
      <c r="E117" s="24">
        <v>1989.5</v>
      </c>
      <c r="F117" s="23">
        <f t="shared" si="1"/>
        <v>100</v>
      </c>
    </row>
    <row r="118" spans="1:6" s="11" customFormat="1" ht="81" customHeight="1" x14ac:dyDescent="0.25">
      <c r="A118" s="19" t="s">
        <v>311</v>
      </c>
      <c r="B118" s="7" t="s">
        <v>66</v>
      </c>
      <c r="C118" s="9" t="s">
        <v>63</v>
      </c>
      <c r="D118" s="24">
        <v>4791.8</v>
      </c>
      <c r="E118" s="24">
        <v>4791.8</v>
      </c>
      <c r="F118" s="23">
        <f t="shared" si="1"/>
        <v>100</v>
      </c>
    </row>
    <row r="119" spans="1:6" s="11" customFormat="1" ht="48.6" customHeight="1" x14ac:dyDescent="0.25">
      <c r="A119" s="19" t="s">
        <v>312</v>
      </c>
      <c r="B119" s="7" t="s">
        <v>66</v>
      </c>
      <c r="C119" s="9" t="s">
        <v>120</v>
      </c>
      <c r="D119" s="24">
        <v>189.8</v>
      </c>
      <c r="E119" s="24">
        <v>189.8</v>
      </c>
      <c r="F119" s="23">
        <f t="shared" si="1"/>
        <v>100</v>
      </c>
    </row>
    <row r="120" spans="1:6" s="11" customFormat="1" ht="47.4" customHeight="1" x14ac:dyDescent="0.25">
      <c r="A120" s="19" t="s">
        <v>313</v>
      </c>
      <c r="B120" s="7" t="s">
        <v>85</v>
      </c>
      <c r="C120" s="28" t="s">
        <v>86</v>
      </c>
      <c r="D120" s="24">
        <v>8.8000000000000007</v>
      </c>
      <c r="E120" s="24">
        <v>8.8000000000000007</v>
      </c>
      <c r="F120" s="23">
        <f t="shared" si="1"/>
        <v>100</v>
      </c>
    </row>
    <row r="121" spans="1:6" s="11" customFormat="1" ht="33.6" customHeight="1" x14ac:dyDescent="0.25">
      <c r="A121" s="19" t="s">
        <v>314</v>
      </c>
      <c r="B121" s="7" t="s">
        <v>67</v>
      </c>
      <c r="C121" s="4" t="s">
        <v>26</v>
      </c>
      <c r="D121" s="24">
        <v>42049.9</v>
      </c>
      <c r="E121" s="24">
        <v>40548.160170000003</v>
      </c>
      <c r="F121" s="23">
        <f t="shared" si="1"/>
        <v>96.428672053916898</v>
      </c>
    </row>
    <row r="122" spans="1:6" s="11" customFormat="1" ht="48.6" customHeight="1" x14ac:dyDescent="0.25">
      <c r="A122" s="19" t="s">
        <v>315</v>
      </c>
      <c r="B122" s="7" t="s">
        <v>102</v>
      </c>
      <c r="C122" s="4" t="s">
        <v>103</v>
      </c>
      <c r="D122" s="24">
        <v>243.5</v>
      </c>
      <c r="E122" s="24">
        <v>243.5</v>
      </c>
      <c r="F122" s="23">
        <f t="shared" si="1"/>
        <v>100</v>
      </c>
    </row>
    <row r="123" spans="1:6" s="11" customFormat="1" ht="19.2" customHeight="1" x14ac:dyDescent="0.25">
      <c r="A123" s="19" t="s">
        <v>316</v>
      </c>
      <c r="B123" s="7" t="s">
        <v>68</v>
      </c>
      <c r="C123" s="4" t="s">
        <v>21</v>
      </c>
      <c r="D123" s="24">
        <f>D124+D125</f>
        <v>1436816.9</v>
      </c>
      <c r="E123" s="24">
        <f>E124+E125</f>
        <v>1436816.9</v>
      </c>
      <c r="F123" s="23">
        <f t="shared" si="1"/>
        <v>100</v>
      </c>
    </row>
    <row r="124" spans="1:6" s="30" customFormat="1" ht="90" customHeight="1" x14ac:dyDescent="0.25">
      <c r="A124" s="19" t="s">
        <v>317</v>
      </c>
      <c r="B124" s="7" t="s">
        <v>68</v>
      </c>
      <c r="C124" s="9" t="s">
        <v>114</v>
      </c>
      <c r="D124" s="24">
        <v>680947.4</v>
      </c>
      <c r="E124" s="24">
        <v>680947.4</v>
      </c>
      <c r="F124" s="23">
        <f t="shared" si="1"/>
        <v>100</v>
      </c>
    </row>
    <row r="125" spans="1:6" s="34" customFormat="1" ht="51" customHeight="1" x14ac:dyDescent="0.25">
      <c r="A125" s="19" t="s">
        <v>318</v>
      </c>
      <c r="B125" s="31" t="s">
        <v>68</v>
      </c>
      <c r="C125" s="32" t="s">
        <v>60</v>
      </c>
      <c r="D125" s="33">
        <v>755869.5</v>
      </c>
      <c r="E125" s="33">
        <v>755869.5</v>
      </c>
      <c r="F125" s="23">
        <f t="shared" si="1"/>
        <v>100</v>
      </c>
    </row>
    <row r="126" spans="1:6" s="34" customFormat="1" ht="23.4" customHeight="1" x14ac:dyDescent="0.25">
      <c r="A126" s="19" t="s">
        <v>319</v>
      </c>
      <c r="B126" s="7" t="s">
        <v>121</v>
      </c>
      <c r="C126" s="4" t="s">
        <v>122</v>
      </c>
      <c r="D126" s="35">
        <f>D128+D130+D127+D129</f>
        <v>571482.70000000007</v>
      </c>
      <c r="E126" s="35">
        <f>E128+E130+E127+E129</f>
        <v>571782.01</v>
      </c>
      <c r="F126" s="23">
        <f t="shared" si="1"/>
        <v>100.05237428884548</v>
      </c>
    </row>
    <row r="127" spans="1:6" s="34" customFormat="1" ht="70.2" customHeight="1" x14ac:dyDescent="0.25">
      <c r="A127" s="19" t="s">
        <v>320</v>
      </c>
      <c r="B127" s="7" t="s">
        <v>156</v>
      </c>
      <c r="C127" s="4" t="s">
        <v>155</v>
      </c>
      <c r="D127" s="35">
        <v>3777.9</v>
      </c>
      <c r="E127" s="35">
        <v>3777.9</v>
      </c>
      <c r="F127" s="23">
        <f t="shared" si="1"/>
        <v>100</v>
      </c>
    </row>
    <row r="128" spans="1:6" s="34" customFormat="1" ht="114" customHeight="1" x14ac:dyDescent="0.25">
      <c r="A128" s="19" t="s">
        <v>321</v>
      </c>
      <c r="B128" s="7" t="s">
        <v>126</v>
      </c>
      <c r="C128" s="4" t="s">
        <v>154</v>
      </c>
      <c r="D128" s="35">
        <v>46625.9</v>
      </c>
      <c r="E128" s="35">
        <v>46625.9</v>
      </c>
      <c r="F128" s="23">
        <f t="shared" si="1"/>
        <v>100</v>
      </c>
    </row>
    <row r="129" spans="1:6" s="34" customFormat="1" ht="73.95" customHeight="1" x14ac:dyDescent="0.25">
      <c r="A129" s="19" t="s">
        <v>322</v>
      </c>
      <c r="B129" s="7" t="s">
        <v>185</v>
      </c>
      <c r="C129" s="4" t="s">
        <v>338</v>
      </c>
      <c r="D129" s="35">
        <v>100000</v>
      </c>
      <c r="E129" s="35">
        <v>100000</v>
      </c>
      <c r="F129" s="23">
        <f>E129/D129*100</f>
        <v>100</v>
      </c>
    </row>
    <row r="130" spans="1:6" s="34" customFormat="1" ht="35.4" customHeight="1" x14ac:dyDescent="0.25">
      <c r="A130" s="19" t="s">
        <v>323</v>
      </c>
      <c r="B130" s="7" t="s">
        <v>127</v>
      </c>
      <c r="C130" s="4" t="s">
        <v>123</v>
      </c>
      <c r="D130" s="35">
        <f>D132+D133+D134+D135+D136+D131+D137+D138</f>
        <v>421078.9</v>
      </c>
      <c r="E130" s="35">
        <f>E132+E133+E134+E135+E136+E131+E137+E138+E139</f>
        <v>421378.21</v>
      </c>
      <c r="F130" s="23">
        <f t="shared" si="1"/>
        <v>100.07108169039105</v>
      </c>
    </row>
    <row r="131" spans="1:6" s="34" customFormat="1" ht="81.599999999999994" customHeight="1" x14ac:dyDescent="0.25">
      <c r="A131" s="19" t="s">
        <v>354</v>
      </c>
      <c r="B131" s="7" t="s">
        <v>127</v>
      </c>
      <c r="C131" s="8" t="s">
        <v>329</v>
      </c>
      <c r="D131" s="35">
        <v>327986.7</v>
      </c>
      <c r="E131" s="35">
        <v>327986.7</v>
      </c>
      <c r="F131" s="23">
        <f t="shared" si="1"/>
        <v>100</v>
      </c>
    </row>
    <row r="132" spans="1:6" s="34" customFormat="1" ht="78.599999999999994" customHeight="1" x14ac:dyDescent="0.25">
      <c r="A132" s="19" t="s">
        <v>355</v>
      </c>
      <c r="B132" s="7" t="s">
        <v>127</v>
      </c>
      <c r="C132" s="9" t="s">
        <v>136</v>
      </c>
      <c r="D132" s="35">
        <v>67889.399999999994</v>
      </c>
      <c r="E132" s="35">
        <v>67889.399999999994</v>
      </c>
      <c r="F132" s="23">
        <f t="shared" si="1"/>
        <v>100</v>
      </c>
    </row>
    <row r="133" spans="1:6" s="34" customFormat="1" ht="119.4" customHeight="1" x14ac:dyDescent="0.25">
      <c r="A133" s="19" t="s">
        <v>356</v>
      </c>
      <c r="B133" s="7" t="s">
        <v>127</v>
      </c>
      <c r="C133" s="9" t="s">
        <v>336</v>
      </c>
      <c r="D133" s="35">
        <v>2887</v>
      </c>
      <c r="E133" s="35">
        <v>2887</v>
      </c>
      <c r="F133" s="23">
        <f t="shared" si="1"/>
        <v>100</v>
      </c>
    </row>
    <row r="134" spans="1:6" s="34" customFormat="1" ht="60" x14ac:dyDescent="0.25">
      <c r="A134" s="19" t="s">
        <v>357</v>
      </c>
      <c r="B134" s="7" t="s">
        <v>127</v>
      </c>
      <c r="C134" s="9" t="s">
        <v>143</v>
      </c>
      <c r="D134" s="35">
        <v>250</v>
      </c>
      <c r="E134" s="35">
        <v>250</v>
      </c>
      <c r="F134" s="23">
        <f t="shared" si="1"/>
        <v>100</v>
      </c>
    </row>
    <row r="135" spans="1:6" s="34" customFormat="1" ht="90" x14ac:dyDescent="0.25">
      <c r="A135" s="19" t="s">
        <v>358</v>
      </c>
      <c r="B135" s="7" t="s">
        <v>127</v>
      </c>
      <c r="C135" s="9" t="s">
        <v>157</v>
      </c>
      <c r="D135" s="35">
        <v>8512</v>
      </c>
      <c r="E135" s="35">
        <v>8512</v>
      </c>
      <c r="F135" s="23">
        <f t="shared" si="1"/>
        <v>100</v>
      </c>
    </row>
    <row r="136" spans="1:6" s="34" customFormat="1" ht="120" x14ac:dyDescent="0.25">
      <c r="A136" s="19" t="s">
        <v>359</v>
      </c>
      <c r="B136" s="7" t="s">
        <v>127</v>
      </c>
      <c r="C136" s="9" t="s">
        <v>158</v>
      </c>
      <c r="D136" s="35">
        <v>380.8</v>
      </c>
      <c r="E136" s="35">
        <v>380.8</v>
      </c>
      <c r="F136" s="23">
        <f t="shared" si="1"/>
        <v>100</v>
      </c>
    </row>
    <row r="137" spans="1:6" s="34" customFormat="1" ht="75" x14ac:dyDescent="0.25">
      <c r="A137" s="19" t="s">
        <v>360</v>
      </c>
      <c r="B137" s="7" t="s">
        <v>127</v>
      </c>
      <c r="C137" s="9" t="s">
        <v>352</v>
      </c>
      <c r="D137" s="35">
        <v>670</v>
      </c>
      <c r="E137" s="35">
        <v>670</v>
      </c>
      <c r="F137" s="23">
        <f t="shared" si="1"/>
        <v>100</v>
      </c>
    </row>
    <row r="138" spans="1:6" s="34" customFormat="1" ht="105" x14ac:dyDescent="0.25">
      <c r="A138" s="19" t="s">
        <v>361</v>
      </c>
      <c r="B138" s="7" t="s">
        <v>127</v>
      </c>
      <c r="C138" s="9" t="s">
        <v>353</v>
      </c>
      <c r="D138" s="35">
        <v>12503</v>
      </c>
      <c r="E138" s="35">
        <v>12503</v>
      </c>
      <c r="F138" s="23">
        <f t="shared" ref="F138:F144" si="2">E138/D138*100</f>
        <v>100</v>
      </c>
    </row>
    <row r="139" spans="1:6" s="34" customFormat="1" ht="75" x14ac:dyDescent="0.25">
      <c r="A139" s="19" t="s">
        <v>366</v>
      </c>
      <c r="B139" s="7" t="s">
        <v>127</v>
      </c>
      <c r="C139" s="9" t="s">
        <v>379</v>
      </c>
      <c r="D139" s="35">
        <v>0</v>
      </c>
      <c r="E139" s="35">
        <v>299.31</v>
      </c>
      <c r="F139" s="23"/>
    </row>
    <row r="140" spans="1:6" s="36" customFormat="1" x14ac:dyDescent="0.25">
      <c r="A140" s="19" t="s">
        <v>367</v>
      </c>
      <c r="B140" s="7" t="s">
        <v>159</v>
      </c>
      <c r="C140" s="9" t="s">
        <v>160</v>
      </c>
      <c r="D140" s="35">
        <f>D141</f>
        <v>31955.05286</v>
      </c>
      <c r="E140" s="35">
        <f>E141</f>
        <v>31955.05286</v>
      </c>
      <c r="F140" s="23">
        <f t="shared" si="2"/>
        <v>100</v>
      </c>
    </row>
    <row r="141" spans="1:6" x14ac:dyDescent="0.25">
      <c r="A141" s="19" t="s">
        <v>368</v>
      </c>
      <c r="B141" s="7" t="s">
        <v>161</v>
      </c>
      <c r="C141" s="4" t="s">
        <v>162</v>
      </c>
      <c r="D141" s="35">
        <v>31955.05286</v>
      </c>
      <c r="E141" s="35">
        <v>31955.05286</v>
      </c>
      <c r="F141" s="23">
        <f t="shared" si="2"/>
        <v>100</v>
      </c>
    </row>
    <row r="142" spans="1:6" ht="60" x14ac:dyDescent="0.25">
      <c r="A142" s="19" t="s">
        <v>372</v>
      </c>
      <c r="B142" s="7" t="s">
        <v>163</v>
      </c>
      <c r="C142" s="37" t="s">
        <v>164</v>
      </c>
      <c r="D142" s="35">
        <v>8052.76656</v>
      </c>
      <c r="E142" s="35">
        <v>8109.0142999999998</v>
      </c>
      <c r="F142" s="23">
        <f t="shared" si="2"/>
        <v>100.6984896380754</v>
      </c>
    </row>
    <row r="143" spans="1:6" ht="45" x14ac:dyDescent="0.25">
      <c r="A143" s="19" t="s">
        <v>380</v>
      </c>
      <c r="B143" s="7" t="s">
        <v>165</v>
      </c>
      <c r="C143" s="38" t="s">
        <v>166</v>
      </c>
      <c r="D143" s="35">
        <v>-22847.45537</v>
      </c>
      <c r="E143" s="35">
        <v>-22845.94713</v>
      </c>
      <c r="F143" s="23">
        <f t="shared" si="2"/>
        <v>99.993398652166846</v>
      </c>
    </row>
    <row r="144" spans="1:6" s="36" customFormat="1" x14ac:dyDescent="0.25">
      <c r="A144" s="19" t="s">
        <v>381</v>
      </c>
      <c r="B144" s="39"/>
      <c r="C144" s="39" t="s">
        <v>20</v>
      </c>
      <c r="D144" s="40">
        <f>D77+D8</f>
        <v>7257759.3279900011</v>
      </c>
      <c r="E144" s="40">
        <f>E77+E8</f>
        <v>7375848.8331700005</v>
      </c>
      <c r="F144" s="23">
        <f t="shared" si="2"/>
        <v>101.62707937592501</v>
      </c>
    </row>
  </sheetData>
  <mergeCells count="7">
    <mergeCell ref="C1:F1"/>
    <mergeCell ref="A3:F3"/>
    <mergeCell ref="E5:F5"/>
    <mergeCell ref="A5:A6"/>
    <mergeCell ref="B5:B6"/>
    <mergeCell ref="C5:C6"/>
    <mergeCell ref="D5:D6"/>
  </mergeCells>
  <phoneticPr fontId="0" type="noConversion"/>
  <pageMargins left="0.78740157480314965" right="0.39370078740157483" top="0.78740157480314965" bottom="0.78740157480314965" header="0.9055118110236221" footer="0.31496062992125984"/>
  <pageSetup paperSize="9" scale="57" fitToWidth="5" fitToHeight="5" orientation="portrait" r:id="rId1"/>
  <headerFooter alignWithMargins="0">
    <oddFooter>&amp;C&amp;"Liberation Serif,обычный"&amp;11страница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2023-06-22T11:27:34Z</cp:lastPrinted>
  <dcterms:created xsi:type="dcterms:W3CDTF">1996-10-08T23:32:33Z</dcterms:created>
  <dcterms:modified xsi:type="dcterms:W3CDTF">2024-04-25T07:19:58Z</dcterms:modified>
</cp:coreProperties>
</file>