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deevaim\Desktop\РКП\Отчеты по РКП 2021-2023 гг\к отчету за 2023 год\отправленный отчет за 2023 год\"/>
    </mc:Choice>
  </mc:AlternateContent>
  <bookViews>
    <workbookView xWindow="0" yWindow="0" windowWidth="16440" windowHeight="9300"/>
  </bookViews>
  <sheets>
    <sheet name="Целевые показатели КП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E35" i="1"/>
  <c r="F34" i="1"/>
  <c r="F33" i="1"/>
  <c r="E32" i="1"/>
  <c r="F32" i="1" s="1"/>
  <c r="F30" i="1"/>
  <c r="E30" i="1"/>
  <c r="F28" i="1"/>
  <c r="F27" i="1"/>
  <c r="F26" i="1"/>
  <c r="F25" i="1"/>
  <c r="F24" i="1"/>
  <c r="F22" i="1"/>
  <c r="F21" i="1"/>
  <c r="F20" i="1"/>
  <c r="F16" i="1"/>
  <c r="E16" i="1"/>
  <c r="F15" i="1"/>
  <c r="E13" i="1"/>
  <c r="F13" i="1" s="1"/>
  <c r="E12" i="1"/>
  <c r="F12" i="1" s="1"/>
  <c r="E10" i="1"/>
  <c r="F10" i="1" s="1"/>
  <c r="F8" i="1"/>
  <c r="E7" i="1"/>
  <c r="F7" i="1" s="1"/>
</calcChain>
</file>

<file path=xl/sharedStrings.xml><?xml version="1.0" encoding="utf-8"?>
<sst xmlns="http://schemas.openxmlformats.org/spreadsheetml/2006/main" count="68" uniqueCount="58">
  <si>
    <t xml:space="preserve">ОТЧЕТ       
 о реализации комплексной программы      
«Развитие городского округа Верхняя Пышма» на 2017–2024 годы»         
Достижение целевых показателей комплексной программы за 2023 год      </t>
  </si>
  <si>
    <t>Номер строки</t>
  </si>
  <si>
    <t>Цели, задачи и целевые показатели</t>
  </si>
  <si>
    <t>Единица измерения</t>
  </si>
  <si>
    <t>Значение целевого показателя</t>
  </si>
  <si>
    <t>Процент выполнения</t>
  </si>
  <si>
    <t>Причины отклонения от планового значения</t>
  </si>
  <si>
    <t>план</t>
  </si>
  <si>
    <t>факт</t>
  </si>
  <si>
    <t>Направление 1 "Развитие строительного комплекса"</t>
  </si>
  <si>
    <t>Целевой показатель 1. 
Годовой объем ввода жилья</t>
  </si>
  <si>
    <t>тыс. кв. м</t>
  </si>
  <si>
    <t>Данные по состоянию на 01.12.2023</t>
  </si>
  <si>
    <t>Целевой показатель 1-1.
Объем ввода (приобретения) жилья для граждан, проживающих на сельских территориях</t>
  </si>
  <si>
    <t>кв. м.</t>
  </si>
  <si>
    <t>Фактическое значение целевого показателя перевыполнено в связи с тем, что субсидия предоставлена 2м семьям  на приобретение жилья площадью не менее 60 кв.м. по каждой, верхнего порога ограничения на приобретение жилья нет</t>
  </si>
  <si>
    <t>Направление 2 "Развитие образования"</t>
  </si>
  <si>
    <t>Целевой показатель 3.
Ввод мест в дошкольных образовательных организациях</t>
  </si>
  <si>
    <t>мест</t>
  </si>
  <si>
    <t>Целевой показатель 4.
Ввод мест в общеобразовательных организациях</t>
  </si>
  <si>
    <t>Целевой показатель 4-1.
Ввод мест в досуговом центре загородного оздоровительного лагеря</t>
  </si>
  <si>
    <t>Направление 3 "Развитие физической культуры и спорта"</t>
  </si>
  <si>
    <t>Целевой показатель 6.
Количество объектов физической культуры и спорта, вводимых в эксплуатацию</t>
  </si>
  <si>
    <t>единиц</t>
  </si>
  <si>
    <t>ФОК п. Красный - не завершены работы по технологическому присоединению, планируемый срок завершения строительства - 2024 год</t>
  </si>
  <si>
    <t xml:space="preserve">Целевой показатель 7. 
Количество спортивных площадок, оснащенных специализированным оборудованием для занятий уличной гимнастикой
</t>
  </si>
  <si>
    <t>Направление 4 "Развитие здравоохранения"</t>
  </si>
  <si>
    <t>Целевой показатель 11. Удовлетворенность населения медицинской помощью</t>
  </si>
  <si>
    <t>процентов</t>
  </si>
  <si>
    <t>не менее 84</t>
  </si>
  <si>
    <t>Направление 5 "Развитие культуры"</t>
  </si>
  <si>
    <t>Целевой показатель 12. 
Ввод дополнительных мест в организациях культуры</t>
  </si>
  <si>
    <t>Клуб в с. Мостовское сдан, введен в эксплаутацию
Клуб в п. Сагра планируется к сдаче в 2024 году</t>
  </si>
  <si>
    <t>Целевой показатель 14. 
Увеличение числа посещений культурных мероприятий (по сравнению с показателем 2019 года)</t>
  </si>
  <si>
    <t>раз</t>
  </si>
  <si>
    <t>Целевой показатель 15.
Число культурно-массовых мероприятий</t>
  </si>
  <si>
    <t>Направление 6 "Развитие жилищно-коммунального хозяйства"</t>
  </si>
  <si>
    <t>Целевой показатель 22. 
Нормативная мощность (пропускная способность) действующих очистных сооружений</t>
  </si>
  <si>
    <t>тыс. куб. м в сутки</t>
  </si>
  <si>
    <t>Целевой показатель 23. 
Количество перерывов в подаче воды (аварийность системы)</t>
  </si>
  <si>
    <t>единиц/км</t>
  </si>
  <si>
    <t>Снижена аварийность системы водоснабжения</t>
  </si>
  <si>
    <t>Целевой показатель 24. 
Увеличение объема резервуаров для хранения воды</t>
  </si>
  <si>
    <t>куб. м</t>
  </si>
  <si>
    <t xml:space="preserve">Целевой показатель 26.
Количество благоустроенных общественных территорий
</t>
  </si>
  <si>
    <t xml:space="preserve">Целевой показатель 26-1.
Доля населения, охваченного услугой по обращению с твердыми коммунальными отходами
</t>
  </si>
  <si>
    <t>не менее процентов</t>
  </si>
  <si>
    <t xml:space="preserve">Доля населения увеличилась в связи с переходом на дуальную систему сбора твердых коммунальных отходов </t>
  </si>
  <si>
    <t>Направление 8 "Развитие агропромышленного комплекса и потребительского рынка"</t>
  </si>
  <si>
    <t>Целевой показатель 30. Обеспеченность населения торговыми площадями</t>
  </si>
  <si>
    <t>кв. м на 1000 жителей</t>
  </si>
  <si>
    <t>Направление 9 "Развитие промышленности и предпринимательства"</t>
  </si>
  <si>
    <t>Целевой показатель 31.
Объем инвестиций в основной капитал (по объектам промышленности и предпринимательства)</t>
  </si>
  <si>
    <t>тыс. рублей</t>
  </si>
  <si>
    <t xml:space="preserve">Целевой показатель 32.
Число субъектов малого и среднего предпринимательства в расчете на 10 тыс. человек населения
</t>
  </si>
  <si>
    <t xml:space="preserve">Целевой показатель 33.
Доля среднесписочной численности работников (без внешних совместителей) малых и средних предприятий к среднесписочной численности работников (без внешних совместителей) всех предприятий и организаций
</t>
  </si>
  <si>
    <t xml:space="preserve">Целевой показатель 34. 
Создание новых рабочих мест
</t>
  </si>
  <si>
    <t>Целевой показатель 35.
Модернизированные рабочие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</si>
</sst>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>
    <font>
      <sz val="10"/>
      <color theme="1"/>
      <name val="Liberation Sans"/>
    </font>
    <font>
      <sz val="12"/>
      <name val="Liberation Serif"/>
      <family val="1"/>
      <charset val="204"/>
    </font>
    <font>
      <sz val="12"/>
      <color theme="1"/>
      <name val="LiberationSans"/>
    </font>
    <font>
      <sz val="12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pane ySplit="4" topLeftCell="A5" activePane="bottomLeft" state="frozen"/>
      <selection activeCell="E31" sqref="E31"/>
      <selection pane="bottomLeft" activeCell="E35" sqref="E35"/>
    </sheetView>
  </sheetViews>
  <sheetFormatPr defaultColWidth="10.42578125" defaultRowHeight="12.75"/>
  <cols>
    <col min="1" max="1" width="8.28515625" customWidth="1"/>
    <col min="2" max="2" width="43.140625" customWidth="1"/>
    <col min="3" max="3" width="11.5703125" customWidth="1"/>
    <col min="4" max="4" width="14.140625" customWidth="1"/>
    <col min="5" max="5" width="16.7109375" style="39" customWidth="1"/>
    <col min="6" max="6" width="13" style="39" customWidth="1"/>
    <col min="7" max="7" width="30.85546875" customWidth="1"/>
  </cols>
  <sheetData>
    <row r="1" spans="1:7" ht="62.25" customHeight="1">
      <c r="A1" s="1" t="s">
        <v>0</v>
      </c>
      <c r="B1" s="2"/>
      <c r="C1" s="2"/>
      <c r="D1" s="2"/>
      <c r="E1" s="3"/>
      <c r="F1" s="3"/>
      <c r="G1" s="2"/>
    </row>
    <row r="2" spans="1:7" ht="6.75" customHeight="1">
      <c r="A2" s="4"/>
      <c r="B2" s="5"/>
      <c r="C2" s="5"/>
      <c r="D2" s="5"/>
      <c r="E2" s="6"/>
      <c r="F2" s="6"/>
      <c r="G2" s="5"/>
    </row>
    <row r="3" spans="1:7" ht="20.25" customHeight="1">
      <c r="A3" s="7" t="s">
        <v>1</v>
      </c>
      <c r="B3" s="7" t="s">
        <v>2</v>
      </c>
      <c r="C3" s="7" t="s">
        <v>3</v>
      </c>
      <c r="D3" s="8" t="s">
        <v>4</v>
      </c>
      <c r="E3" s="8"/>
      <c r="F3" s="9" t="s">
        <v>5</v>
      </c>
      <c r="G3" s="10" t="s">
        <v>6</v>
      </c>
    </row>
    <row r="4" spans="1:7" ht="18.75" customHeight="1">
      <c r="A4" s="7"/>
      <c r="B4" s="7"/>
      <c r="C4" s="7"/>
      <c r="D4" s="11" t="s">
        <v>7</v>
      </c>
      <c r="E4" s="12" t="s">
        <v>8</v>
      </c>
      <c r="F4" s="9"/>
      <c r="G4" s="10"/>
    </row>
    <row r="5" spans="1:7" ht="15">
      <c r="A5" s="13">
        <v>1</v>
      </c>
      <c r="B5" s="13">
        <v>2</v>
      </c>
      <c r="C5" s="13">
        <v>3</v>
      </c>
      <c r="D5" s="13">
        <v>4</v>
      </c>
      <c r="E5" s="14">
        <v>5</v>
      </c>
      <c r="F5" s="14">
        <v>6</v>
      </c>
      <c r="G5" s="13">
        <v>7</v>
      </c>
    </row>
    <row r="6" spans="1:7" ht="15">
      <c r="A6" s="15">
        <v>1</v>
      </c>
      <c r="B6" s="16" t="s">
        <v>9</v>
      </c>
      <c r="C6" s="17"/>
      <c r="D6" s="17"/>
      <c r="E6" s="18"/>
      <c r="F6" s="18"/>
      <c r="G6" s="17"/>
    </row>
    <row r="7" spans="1:7" ht="31.5" customHeight="1">
      <c r="A7" s="19">
        <v>2</v>
      </c>
      <c r="B7" s="20" t="s">
        <v>10</v>
      </c>
      <c r="C7" s="11" t="s">
        <v>11</v>
      </c>
      <c r="D7" s="11">
        <v>97.5</v>
      </c>
      <c r="E7" s="21">
        <f>46.611+51.122</f>
        <v>97.733000000000004</v>
      </c>
      <c r="F7" s="21">
        <f>E7/D7*100</f>
        <v>100.23897435897436</v>
      </c>
      <c r="G7" s="20" t="s">
        <v>12</v>
      </c>
    </row>
    <row r="8" spans="1:7" ht="136.5" customHeight="1">
      <c r="A8" s="19">
        <v>3</v>
      </c>
      <c r="B8" s="20" t="s">
        <v>13</v>
      </c>
      <c r="C8" s="11" t="s">
        <v>14</v>
      </c>
      <c r="D8" s="11">
        <v>69</v>
      </c>
      <c r="E8" s="21">
        <v>168.7</v>
      </c>
      <c r="F8" s="21">
        <f>E8/D8*100</f>
        <v>244.49275362318841</v>
      </c>
      <c r="G8" s="20" t="s">
        <v>15</v>
      </c>
    </row>
    <row r="9" spans="1:7" ht="15.75" customHeight="1">
      <c r="A9" s="19">
        <v>4</v>
      </c>
      <c r="B9" s="7" t="s">
        <v>16</v>
      </c>
      <c r="C9" s="7"/>
      <c r="D9" s="7"/>
      <c r="E9" s="7"/>
      <c r="F9" s="7"/>
      <c r="G9" s="7"/>
    </row>
    <row r="10" spans="1:7" ht="12.75" customHeight="1">
      <c r="A10" s="22">
        <v>5</v>
      </c>
      <c r="B10" s="23" t="s">
        <v>17</v>
      </c>
      <c r="C10" s="7" t="s">
        <v>18</v>
      </c>
      <c r="D10" s="7">
        <v>270</v>
      </c>
      <c r="E10" s="24">
        <f>270</f>
        <v>270</v>
      </c>
      <c r="F10" s="25">
        <f>E10/D10*100</f>
        <v>100</v>
      </c>
      <c r="G10" s="7"/>
    </row>
    <row r="11" spans="1:7" ht="34.5" customHeight="1">
      <c r="A11" s="26"/>
      <c r="B11" s="23"/>
      <c r="C11" s="23"/>
      <c r="D11" s="23"/>
      <c r="E11" s="24"/>
      <c r="F11" s="25"/>
      <c r="G11" s="7"/>
    </row>
    <row r="12" spans="1:7" ht="47.25" customHeight="1">
      <c r="A12" s="27">
        <v>6</v>
      </c>
      <c r="B12" s="20" t="s">
        <v>19</v>
      </c>
      <c r="C12" s="11" t="s">
        <v>18</v>
      </c>
      <c r="D12" s="11">
        <v>1135</v>
      </c>
      <c r="E12" s="28">
        <f>1135</f>
        <v>1135</v>
      </c>
      <c r="F12" s="21">
        <f t="shared" ref="F12:F36" si="0">E12/D12*100</f>
        <v>100</v>
      </c>
      <c r="G12" s="11"/>
    </row>
    <row r="13" spans="1:7" ht="49.5" customHeight="1">
      <c r="A13" s="27">
        <v>7</v>
      </c>
      <c r="B13" s="20" t="s">
        <v>20</v>
      </c>
      <c r="C13" s="11" t="s">
        <v>18</v>
      </c>
      <c r="D13" s="11">
        <v>120</v>
      </c>
      <c r="E13" s="28">
        <f>120</f>
        <v>120</v>
      </c>
      <c r="F13" s="21">
        <f t="shared" si="0"/>
        <v>100</v>
      </c>
      <c r="G13" s="11"/>
    </row>
    <row r="14" spans="1:7" ht="15">
      <c r="A14" s="29">
        <v>8</v>
      </c>
      <c r="B14" s="30" t="s">
        <v>21</v>
      </c>
      <c r="C14" s="30"/>
      <c r="D14" s="30"/>
      <c r="E14" s="30"/>
      <c r="F14" s="30"/>
      <c r="G14" s="30"/>
    </row>
    <row r="15" spans="1:7" ht="90.75" customHeight="1">
      <c r="A15" s="31">
        <v>9</v>
      </c>
      <c r="B15" s="20" t="s">
        <v>22</v>
      </c>
      <c r="C15" s="11" t="s">
        <v>23</v>
      </c>
      <c r="D15" s="11">
        <v>1</v>
      </c>
      <c r="E15" s="28">
        <v>0</v>
      </c>
      <c r="F15" s="21">
        <f t="shared" si="0"/>
        <v>0</v>
      </c>
      <c r="G15" s="20" t="s">
        <v>24</v>
      </c>
    </row>
    <row r="16" spans="1:7" ht="76.5" customHeight="1">
      <c r="A16" s="31">
        <v>10</v>
      </c>
      <c r="B16" s="20" t="s">
        <v>25</v>
      </c>
      <c r="C16" s="11" t="s">
        <v>23</v>
      </c>
      <c r="D16" s="11">
        <v>1</v>
      </c>
      <c r="E16" s="28">
        <f>1</f>
        <v>1</v>
      </c>
      <c r="F16" s="21">
        <f t="shared" si="0"/>
        <v>100</v>
      </c>
      <c r="G16" s="20"/>
    </row>
    <row r="17" spans="1:7" ht="15">
      <c r="A17" s="29">
        <v>11</v>
      </c>
      <c r="B17" s="30" t="s">
        <v>26</v>
      </c>
      <c r="C17" s="30"/>
      <c r="D17" s="30"/>
      <c r="E17" s="30"/>
      <c r="F17" s="30"/>
      <c r="G17" s="30"/>
    </row>
    <row r="18" spans="1:7" ht="45">
      <c r="A18" s="29">
        <v>12</v>
      </c>
      <c r="B18" s="32" t="s">
        <v>27</v>
      </c>
      <c r="C18" s="11" t="s">
        <v>28</v>
      </c>
      <c r="D18" s="11" t="s">
        <v>29</v>
      </c>
      <c r="E18" s="33">
        <v>100</v>
      </c>
      <c r="F18" s="21">
        <v>100</v>
      </c>
      <c r="G18" s="20"/>
    </row>
    <row r="19" spans="1:7" ht="15">
      <c r="A19" s="29">
        <v>13</v>
      </c>
      <c r="B19" s="30" t="s">
        <v>30</v>
      </c>
      <c r="C19" s="30"/>
      <c r="D19" s="30"/>
      <c r="E19" s="30"/>
      <c r="F19" s="30"/>
      <c r="G19" s="30"/>
    </row>
    <row r="20" spans="1:7" ht="62.25" customHeight="1">
      <c r="A20" s="29">
        <v>14</v>
      </c>
      <c r="B20" s="20" t="s">
        <v>31</v>
      </c>
      <c r="C20" s="11" t="s">
        <v>18</v>
      </c>
      <c r="D20" s="11">
        <v>12</v>
      </c>
      <c r="E20" s="34">
        <v>9</v>
      </c>
      <c r="F20" s="21">
        <f t="shared" si="0"/>
        <v>75</v>
      </c>
      <c r="G20" s="20" t="s">
        <v>32</v>
      </c>
    </row>
    <row r="21" spans="1:7" ht="60">
      <c r="A21" s="29">
        <v>15</v>
      </c>
      <c r="B21" s="32" t="s">
        <v>33</v>
      </c>
      <c r="C21" s="11" t="s">
        <v>34</v>
      </c>
      <c r="D21" s="11">
        <v>1.2</v>
      </c>
      <c r="E21" s="33">
        <v>1.4</v>
      </c>
      <c r="F21" s="21">
        <f t="shared" si="0"/>
        <v>116.66666666666667</v>
      </c>
      <c r="G21" s="20"/>
    </row>
    <row r="22" spans="1:7" ht="33" customHeight="1">
      <c r="A22" s="29">
        <v>16</v>
      </c>
      <c r="B22" s="20" t="s">
        <v>35</v>
      </c>
      <c r="C22" s="11" t="s">
        <v>23</v>
      </c>
      <c r="D22" s="11">
        <v>2286</v>
      </c>
      <c r="E22" s="33">
        <v>2471</v>
      </c>
      <c r="F22" s="21">
        <f>IF(D22=0,0,E22/D22*100)</f>
        <v>108.09273840769904</v>
      </c>
      <c r="G22" s="20"/>
    </row>
    <row r="23" spans="1:7" ht="15">
      <c r="A23" s="29">
        <v>17</v>
      </c>
      <c r="B23" s="30" t="s">
        <v>36</v>
      </c>
      <c r="C23" s="30"/>
      <c r="D23" s="30"/>
      <c r="E23" s="30"/>
      <c r="F23" s="30"/>
      <c r="G23" s="30"/>
    </row>
    <row r="24" spans="1:7" ht="60">
      <c r="A24" s="29">
        <v>18</v>
      </c>
      <c r="B24" s="32" t="s">
        <v>37</v>
      </c>
      <c r="C24" s="11" t="s">
        <v>38</v>
      </c>
      <c r="D24" s="11">
        <v>17.399999999999999</v>
      </c>
      <c r="E24" s="21">
        <v>17.399999999999999</v>
      </c>
      <c r="F24" s="21">
        <f t="shared" si="0"/>
        <v>100</v>
      </c>
      <c r="G24" s="20"/>
    </row>
    <row r="25" spans="1:7" ht="45">
      <c r="A25" s="29">
        <v>19</v>
      </c>
      <c r="B25" s="32" t="s">
        <v>39</v>
      </c>
      <c r="C25" s="11" t="s">
        <v>40</v>
      </c>
      <c r="D25" s="11">
        <v>0.71</v>
      </c>
      <c r="E25" s="21">
        <v>0.38</v>
      </c>
      <c r="F25" s="21">
        <f>200-E25/D25*100</f>
        <v>146.47887323943661</v>
      </c>
      <c r="G25" s="20" t="s">
        <v>41</v>
      </c>
    </row>
    <row r="26" spans="1:7" ht="45">
      <c r="A26" s="29">
        <v>20</v>
      </c>
      <c r="B26" s="32" t="s">
        <v>42</v>
      </c>
      <c r="C26" s="11" t="s">
        <v>43</v>
      </c>
      <c r="D26" s="11">
        <v>16800</v>
      </c>
      <c r="E26" s="28">
        <v>18000</v>
      </c>
      <c r="F26" s="21">
        <f t="shared" si="0"/>
        <v>107.14285714285714</v>
      </c>
      <c r="G26" s="20"/>
    </row>
    <row r="27" spans="1:7" ht="50.25" customHeight="1">
      <c r="A27" s="31">
        <v>21</v>
      </c>
      <c r="B27" s="20" t="s">
        <v>44</v>
      </c>
      <c r="C27" s="11" t="s">
        <v>23</v>
      </c>
      <c r="D27" s="11">
        <v>1</v>
      </c>
      <c r="E27" s="28">
        <v>1</v>
      </c>
      <c r="F27" s="21">
        <f t="shared" si="0"/>
        <v>100</v>
      </c>
      <c r="G27" s="20"/>
    </row>
    <row r="28" spans="1:7" ht="78.75" customHeight="1">
      <c r="A28" s="31">
        <v>22</v>
      </c>
      <c r="B28" s="20" t="s">
        <v>45</v>
      </c>
      <c r="C28" s="11" t="s">
        <v>46</v>
      </c>
      <c r="D28" s="35">
        <v>90</v>
      </c>
      <c r="E28" s="21">
        <v>100</v>
      </c>
      <c r="F28" s="21">
        <f t="shared" si="0"/>
        <v>111.11111111111111</v>
      </c>
      <c r="G28" s="20" t="s">
        <v>47</v>
      </c>
    </row>
    <row r="29" spans="1:7" ht="15">
      <c r="A29" s="29">
        <v>23</v>
      </c>
      <c r="B29" s="30" t="s">
        <v>48</v>
      </c>
      <c r="C29" s="30"/>
      <c r="D29" s="30"/>
      <c r="E29" s="30"/>
      <c r="F29" s="30"/>
      <c r="G29" s="30"/>
    </row>
    <row r="30" spans="1:7" ht="48.75" customHeight="1">
      <c r="A30" s="19">
        <v>24</v>
      </c>
      <c r="B30" s="20" t="s">
        <v>49</v>
      </c>
      <c r="C30" s="11" t="s">
        <v>50</v>
      </c>
      <c r="D30" s="11">
        <v>625.5</v>
      </c>
      <c r="E30" s="21">
        <f>671.436</f>
        <v>671.43600000000004</v>
      </c>
      <c r="F30" s="21">
        <f t="shared" si="0"/>
        <v>107.34388489208632</v>
      </c>
      <c r="G30" s="20"/>
    </row>
    <row r="31" spans="1:7" ht="15">
      <c r="A31" s="29">
        <v>25</v>
      </c>
      <c r="B31" s="30" t="s">
        <v>51</v>
      </c>
      <c r="C31" s="30"/>
      <c r="D31" s="30"/>
      <c r="E31" s="30"/>
      <c r="F31" s="30"/>
      <c r="G31" s="30"/>
    </row>
    <row r="32" spans="1:7" ht="63" customHeight="1">
      <c r="A32" s="19">
        <v>26</v>
      </c>
      <c r="B32" s="20" t="s">
        <v>52</v>
      </c>
      <c r="C32" s="11" t="s">
        <v>53</v>
      </c>
      <c r="D32" s="35">
        <v>1182713</v>
      </c>
      <c r="E32" s="21">
        <f>270750+1662291</f>
        <v>1933041</v>
      </c>
      <c r="F32" s="21">
        <f t="shared" si="0"/>
        <v>163.44125751555956</v>
      </c>
      <c r="G32" s="20"/>
    </row>
    <row r="33" spans="1:7" ht="61.5" customHeight="1">
      <c r="A33" s="19">
        <v>27</v>
      </c>
      <c r="B33" s="20" t="s">
        <v>54</v>
      </c>
      <c r="C33" s="11" t="s">
        <v>23</v>
      </c>
      <c r="D33" s="11">
        <v>586</v>
      </c>
      <c r="E33" s="21">
        <v>549.79999999999995</v>
      </c>
      <c r="F33" s="21">
        <f t="shared" si="0"/>
        <v>93.822525597269617</v>
      </c>
      <c r="G33" s="20"/>
    </row>
    <row r="34" spans="1:7" ht="105.75" customHeight="1">
      <c r="A34" s="31">
        <v>28</v>
      </c>
      <c r="B34" s="20" t="s">
        <v>55</v>
      </c>
      <c r="C34" s="11" t="s">
        <v>28</v>
      </c>
      <c r="D34" s="11">
        <v>32.9</v>
      </c>
      <c r="E34" s="21">
        <v>41.3</v>
      </c>
      <c r="F34" s="21">
        <f t="shared" si="0"/>
        <v>125.53191489361701</v>
      </c>
      <c r="G34" s="20"/>
    </row>
    <row r="35" spans="1:7" ht="32.25" customHeight="1">
      <c r="A35" s="31">
        <v>29</v>
      </c>
      <c r="B35" s="20" t="s">
        <v>56</v>
      </c>
      <c r="C35" s="11" t="s">
        <v>18</v>
      </c>
      <c r="D35" s="11">
        <v>80</v>
      </c>
      <c r="E35" s="28">
        <f>202-98</f>
        <v>104</v>
      </c>
      <c r="F35" s="21">
        <f t="shared" si="0"/>
        <v>130</v>
      </c>
      <c r="G35" s="20"/>
    </row>
    <row r="36" spans="1:7" ht="33.75" customHeight="1">
      <c r="A36" s="36">
        <v>30</v>
      </c>
      <c r="B36" s="20" t="s">
        <v>57</v>
      </c>
      <c r="C36" s="11" t="s">
        <v>18</v>
      </c>
      <c r="D36" s="11">
        <v>25</v>
      </c>
      <c r="E36" s="28">
        <v>0</v>
      </c>
      <c r="F36" s="21">
        <f t="shared" si="0"/>
        <v>0</v>
      </c>
      <c r="G36" s="20"/>
    </row>
    <row r="37" spans="1:7" ht="15">
      <c r="A37" s="37"/>
      <c r="B37" s="37"/>
      <c r="C37" s="37"/>
      <c r="D37" s="37"/>
      <c r="E37" s="38"/>
      <c r="F37" s="38"/>
      <c r="G37" s="37"/>
    </row>
  </sheetData>
  <mergeCells count="22">
    <mergeCell ref="B14:G14"/>
    <mergeCell ref="B17:G17"/>
    <mergeCell ref="B19:G19"/>
    <mergeCell ref="B23:G23"/>
    <mergeCell ref="B29:G29"/>
    <mergeCell ref="B31:G31"/>
    <mergeCell ref="B6:G6"/>
    <mergeCell ref="B9:G9"/>
    <mergeCell ref="A10:A11"/>
    <mergeCell ref="B10:B11"/>
    <mergeCell ref="C10:C11"/>
    <mergeCell ref="D10:D11"/>
    <mergeCell ref="E10:E11"/>
    <mergeCell ref="F10:F11"/>
    <mergeCell ref="G10:G11"/>
    <mergeCell ref="A1:G1"/>
    <mergeCell ref="A3:A4"/>
    <mergeCell ref="B3:B4"/>
    <mergeCell ref="C3:C4"/>
    <mergeCell ref="D3:E3"/>
    <mergeCell ref="F3:F4"/>
    <mergeCell ref="G3:G4"/>
  </mergeCells>
  <pageMargins left="0.70078740157480324" right="0.39370078740157477" top="0.75196850393700776" bottom="0.75196850393700776" header="0.51181102362204689" footer="0.51181102362204689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показатели КП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Ирина Михайловна</dc:creator>
  <cp:lastModifiedBy>Гордеева Ирина Михайловна</cp:lastModifiedBy>
  <dcterms:created xsi:type="dcterms:W3CDTF">2024-05-22T07:20:46Z</dcterms:created>
  <dcterms:modified xsi:type="dcterms:W3CDTF">2024-05-22T07:21:00Z</dcterms:modified>
</cp:coreProperties>
</file>