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тчеты по МЗ\2024\"/>
    </mc:Choice>
  </mc:AlternateContent>
  <bookViews>
    <workbookView xWindow="360" yWindow="15" windowWidth="20955" windowHeight="9720" activeTab="1"/>
  </bookViews>
  <sheets>
    <sheet name="Лидер" sheetId="1" r:id="rId1"/>
    <sheet name="Самбо" sheetId="2" r:id="rId2"/>
    <sheet name="Ледовая" sheetId="3" r:id="rId3"/>
    <sheet name="АМС" sheetId="4" r:id="rId4"/>
    <sheet name="Алые паруса" sheetId="5" r:id="rId5"/>
    <sheet name="Клубы" sheetId="6" r:id="rId6"/>
  </sheets>
  <definedNames>
    <definedName name="Print_Titles" localSheetId="4">'Алые паруса'!$5:$10</definedName>
    <definedName name="Print_Titles" localSheetId="3">АМС!$4:$9</definedName>
    <definedName name="Print_Titles" localSheetId="5">Клубы!$4:$9</definedName>
    <definedName name="Print_Titles" localSheetId="2">Ледовая!$4:$9</definedName>
    <definedName name="Print_Titles" localSheetId="0">Лидер!$4:$9</definedName>
    <definedName name="Print_Titles" localSheetId="1">Самбо!$4:$9</definedName>
    <definedName name="_xlnm.Print_Area" localSheetId="5">Клубы!$A$1:$V$25</definedName>
  </definedNames>
  <calcPr calcId="152511"/>
</workbook>
</file>

<file path=xl/calcChain.xml><?xml version="1.0" encoding="utf-8"?>
<calcChain xmlns="http://schemas.openxmlformats.org/spreadsheetml/2006/main">
  <c r="S16" i="6" l="1"/>
  <c r="R16" i="6"/>
  <c r="Q16" i="6"/>
  <c r="U14" i="6"/>
  <c r="T14" i="6"/>
  <c r="F14" i="6"/>
  <c r="U13" i="6"/>
  <c r="T13" i="6"/>
  <c r="F13" i="6"/>
  <c r="U12" i="6"/>
  <c r="T12" i="6"/>
  <c r="F12" i="6"/>
  <c r="U11" i="6"/>
  <c r="T11" i="6"/>
  <c r="F11" i="6"/>
  <c r="U16" i="5"/>
  <c r="T16" i="5"/>
  <c r="F16" i="5"/>
  <c r="S15" i="5"/>
  <c r="T15" i="5" s="1"/>
  <c r="F15" i="5"/>
  <c r="R14" i="5"/>
  <c r="U14" i="5" s="1"/>
  <c r="Q14" i="5"/>
  <c r="T14" i="5" s="1"/>
  <c r="F14" i="5"/>
  <c r="U13" i="5"/>
  <c r="T13" i="5"/>
  <c r="F13" i="5"/>
  <c r="U12" i="5"/>
  <c r="T12" i="5"/>
  <c r="F12" i="5"/>
  <c r="R11" i="5"/>
  <c r="R18" i="5" s="1"/>
  <c r="Q11" i="5"/>
  <c r="Q18" i="5" s="1"/>
  <c r="F11" i="5"/>
  <c r="U22" i="4"/>
  <c r="T22" i="4"/>
  <c r="F22" i="4"/>
  <c r="U21" i="4"/>
  <c r="T21" i="4"/>
  <c r="F21" i="4"/>
  <c r="U20" i="4"/>
  <c r="T20" i="4"/>
  <c r="F20" i="4"/>
  <c r="U19" i="4"/>
  <c r="T19" i="4"/>
  <c r="F19" i="4"/>
  <c r="U18" i="4"/>
  <c r="T18" i="4"/>
  <c r="F18" i="4"/>
  <c r="U17" i="4"/>
  <c r="T17" i="4"/>
  <c r="F17" i="4"/>
  <c r="U16" i="4"/>
  <c r="T16" i="4"/>
  <c r="F16" i="4"/>
  <c r="W15" i="4"/>
  <c r="U15" i="4"/>
  <c r="T15" i="4"/>
  <c r="F15" i="4"/>
  <c r="W14" i="4"/>
  <c r="U14" i="4"/>
  <c r="T14" i="4"/>
  <c r="F14" i="4"/>
  <c r="W13" i="4"/>
  <c r="U13" i="4"/>
  <c r="T13" i="4"/>
  <c r="K13" i="4"/>
  <c r="F13" i="4"/>
  <c r="W12" i="4"/>
  <c r="U12" i="4"/>
  <c r="T12" i="4"/>
  <c r="F12" i="4"/>
  <c r="W11" i="4"/>
  <c r="U11" i="4"/>
  <c r="T11" i="4"/>
  <c r="K11" i="4"/>
  <c r="L11" i="4" s="1"/>
  <c r="F11" i="4"/>
  <c r="W10" i="4"/>
  <c r="U10" i="4"/>
  <c r="T10" i="4"/>
  <c r="K10" i="4"/>
  <c r="L10" i="4" s="1"/>
  <c r="F10" i="4"/>
  <c r="R36" i="3"/>
  <c r="Q36" i="3"/>
  <c r="P36" i="3"/>
  <c r="R35" i="3"/>
  <c r="Q35" i="3"/>
  <c r="P35" i="3"/>
  <c r="R34" i="3"/>
  <c r="Q34" i="3"/>
  <c r="P34" i="3"/>
  <c r="R33" i="3"/>
  <c r="Q33" i="3"/>
  <c r="P33" i="3"/>
  <c r="P38" i="3" s="1"/>
  <c r="Q32" i="3"/>
  <c r="Q38" i="3" s="1"/>
  <c r="P32" i="3"/>
  <c r="R31" i="3"/>
  <c r="Q31" i="3"/>
  <c r="P31" i="3"/>
  <c r="T28" i="3"/>
  <c r="S28" i="3"/>
  <c r="K28" i="3"/>
  <c r="F28" i="3"/>
  <c r="T27" i="3"/>
  <c r="S27" i="3"/>
  <c r="K27" i="3"/>
  <c r="F27" i="3"/>
  <c r="T26" i="3"/>
  <c r="S26" i="3"/>
  <c r="K26" i="3"/>
  <c r="F26" i="3"/>
  <c r="T25" i="3"/>
  <c r="S25" i="3"/>
  <c r="K25" i="3"/>
  <c r="F25" i="3"/>
  <c r="T24" i="3"/>
  <c r="S24" i="3"/>
  <c r="K24" i="3"/>
  <c r="F24" i="3"/>
  <c r="T23" i="3"/>
  <c r="S23" i="3"/>
  <c r="K23" i="3"/>
  <c r="F23" i="3"/>
  <c r="T22" i="3"/>
  <c r="S22" i="3"/>
  <c r="K22" i="3"/>
  <c r="F22" i="3"/>
  <c r="T21" i="3"/>
  <c r="S21" i="3"/>
  <c r="K21" i="3"/>
  <c r="F21" i="3"/>
  <c r="T20" i="3"/>
  <c r="S20" i="3"/>
  <c r="K20" i="3"/>
  <c r="F20" i="3"/>
  <c r="T19" i="3"/>
  <c r="S19" i="3"/>
  <c r="F19" i="3"/>
  <c r="T18" i="3"/>
  <c r="S18" i="3"/>
  <c r="F18" i="3"/>
  <c r="T17" i="3"/>
  <c r="S17" i="3"/>
  <c r="K17" i="3"/>
  <c r="F17" i="3"/>
  <c r="T16" i="3"/>
  <c r="S16" i="3"/>
  <c r="K16" i="3"/>
  <c r="F16" i="3"/>
  <c r="T15" i="3"/>
  <c r="S15" i="3"/>
  <c r="K15" i="3"/>
  <c r="F15" i="3"/>
  <c r="T14" i="3"/>
  <c r="S14" i="3"/>
  <c r="F14" i="3"/>
  <c r="T13" i="3"/>
  <c r="S13" i="3"/>
  <c r="K13" i="3"/>
  <c r="F13" i="3"/>
  <c r="T12" i="3"/>
  <c r="S12" i="3"/>
  <c r="F12" i="3"/>
  <c r="T11" i="3"/>
  <c r="S11" i="3"/>
  <c r="K11" i="3"/>
  <c r="F11" i="3"/>
  <c r="S10" i="3"/>
  <c r="R10" i="3"/>
  <c r="R32" i="3" s="1"/>
  <c r="F10" i="3"/>
  <c r="S35" i="2"/>
  <c r="R35" i="2"/>
  <c r="Q35" i="2"/>
  <c r="U33" i="2"/>
  <c r="T33" i="2"/>
  <c r="K33" i="2"/>
  <c r="F33" i="2"/>
  <c r="U32" i="2"/>
  <c r="T32" i="2"/>
  <c r="K32" i="2"/>
  <c r="F32" i="2"/>
  <c r="U31" i="2"/>
  <c r="T31" i="2"/>
  <c r="K31" i="2"/>
  <c r="F31" i="2"/>
  <c r="U30" i="2"/>
  <c r="T30" i="2"/>
  <c r="K30" i="2"/>
  <c r="F30" i="2"/>
  <c r="U29" i="2"/>
  <c r="T29" i="2"/>
  <c r="K29" i="2"/>
  <c r="F29" i="2"/>
  <c r="U28" i="2"/>
  <c r="T28" i="2"/>
  <c r="K28" i="2"/>
  <c r="F28" i="2"/>
  <c r="U27" i="2"/>
  <c r="T27" i="2"/>
  <c r="K27" i="2"/>
  <c r="F27" i="2"/>
  <c r="U26" i="2"/>
  <c r="T26" i="2"/>
  <c r="F26" i="2"/>
  <c r="U25" i="2"/>
  <c r="T25" i="2"/>
  <c r="K25" i="2"/>
  <c r="F25" i="2"/>
  <c r="U24" i="2"/>
  <c r="T24" i="2"/>
  <c r="K24" i="2"/>
  <c r="F24" i="2"/>
  <c r="U23" i="2"/>
  <c r="T23" i="2"/>
  <c r="K23" i="2"/>
  <c r="F23" i="2"/>
  <c r="U22" i="2"/>
  <c r="T22" i="2"/>
  <c r="K22" i="2"/>
  <c r="F22" i="2"/>
  <c r="U21" i="2"/>
  <c r="T21" i="2"/>
  <c r="K21" i="2"/>
  <c r="F21" i="2"/>
  <c r="U20" i="2"/>
  <c r="T20" i="2"/>
  <c r="K20" i="2"/>
  <c r="F20" i="2"/>
  <c r="U19" i="2"/>
  <c r="T19" i="2"/>
  <c r="K19" i="2"/>
  <c r="F19" i="2"/>
  <c r="U18" i="2"/>
  <c r="T18" i="2"/>
  <c r="K18" i="2"/>
  <c r="F18" i="2"/>
  <c r="U17" i="2"/>
  <c r="T17" i="2"/>
  <c r="K17" i="2"/>
  <c r="F17" i="2"/>
  <c r="U16" i="2"/>
  <c r="T16" i="2"/>
  <c r="K16" i="2"/>
  <c r="F16" i="2"/>
  <c r="U15" i="2"/>
  <c r="T15" i="2"/>
  <c r="K15" i="2"/>
  <c r="F15" i="2"/>
  <c r="U14" i="2"/>
  <c r="T14" i="2"/>
  <c r="K14" i="2"/>
  <c r="F14" i="2"/>
  <c r="U13" i="2"/>
  <c r="T13" i="2"/>
  <c r="K13" i="2"/>
  <c r="F13" i="2"/>
  <c r="U12" i="2"/>
  <c r="T12" i="2"/>
  <c r="K12" i="2"/>
  <c r="F12" i="2"/>
  <c r="U11" i="2"/>
  <c r="T11" i="2"/>
  <c r="K11" i="2"/>
  <c r="F11" i="2"/>
  <c r="U10" i="2"/>
  <c r="T10" i="2"/>
  <c r="K10" i="2"/>
  <c r="F10" i="2"/>
  <c r="R46" i="1"/>
  <c r="Q46" i="1"/>
  <c r="P46" i="1"/>
  <c r="T45" i="1"/>
  <c r="S45" i="1"/>
  <c r="K45" i="1"/>
  <c r="F45" i="1"/>
  <c r="T44" i="1"/>
  <c r="S44" i="1"/>
  <c r="K44" i="1"/>
  <c r="F44" i="1"/>
  <c r="T43" i="1"/>
  <c r="S43" i="1"/>
  <c r="K43" i="1"/>
  <c r="F43" i="1"/>
  <c r="T42" i="1"/>
  <c r="S42" i="1"/>
  <c r="K42" i="1"/>
  <c r="F42" i="1"/>
  <c r="T41" i="1"/>
  <c r="S41" i="1"/>
  <c r="K41" i="1"/>
  <c r="F41" i="1"/>
  <c r="T40" i="1"/>
  <c r="S40" i="1"/>
  <c r="K40" i="1"/>
  <c r="F40" i="1"/>
  <c r="T39" i="1"/>
  <c r="S39" i="1"/>
  <c r="K39" i="1"/>
  <c r="F39" i="1"/>
  <c r="T38" i="1"/>
  <c r="S38" i="1"/>
  <c r="K38" i="1"/>
  <c r="F38" i="1"/>
  <c r="T37" i="1"/>
  <c r="S37" i="1"/>
  <c r="K37" i="1"/>
  <c r="F37" i="1"/>
  <c r="T36" i="1"/>
  <c r="S36" i="1"/>
  <c r="K36" i="1"/>
  <c r="F36" i="1"/>
  <c r="T35" i="1"/>
  <c r="S35" i="1"/>
  <c r="K35" i="1"/>
  <c r="F35" i="1"/>
  <c r="T34" i="1"/>
  <c r="S34" i="1"/>
  <c r="K34" i="1"/>
  <c r="F34" i="1"/>
  <c r="T33" i="1"/>
  <c r="S33" i="1"/>
  <c r="K33" i="1"/>
  <c r="F33" i="1"/>
  <c r="T32" i="1"/>
  <c r="S32" i="1"/>
  <c r="K32" i="1"/>
  <c r="F32" i="1"/>
  <c r="T31" i="1"/>
  <c r="S31" i="1"/>
  <c r="K31" i="1"/>
  <c r="F31" i="1"/>
  <c r="T30" i="1"/>
  <c r="S30" i="1"/>
  <c r="K30" i="1"/>
  <c r="F30" i="1"/>
  <c r="T29" i="1"/>
  <c r="S29" i="1"/>
  <c r="K29" i="1"/>
  <c r="F29" i="1"/>
  <c r="T28" i="1"/>
  <c r="S28" i="1"/>
  <c r="K28" i="1"/>
  <c r="F28" i="1"/>
  <c r="T27" i="1"/>
  <c r="S27" i="1"/>
  <c r="K27" i="1"/>
  <c r="F27" i="1"/>
  <c r="T26" i="1"/>
  <c r="S26" i="1"/>
  <c r="K26" i="1"/>
  <c r="F26" i="1"/>
  <c r="T25" i="1"/>
  <c r="S25" i="1"/>
  <c r="K25" i="1"/>
  <c r="F25" i="1"/>
  <c r="T24" i="1"/>
  <c r="S24" i="1"/>
  <c r="K24" i="1"/>
  <c r="F24" i="1"/>
  <c r="T23" i="1"/>
  <c r="S23" i="1"/>
  <c r="K23" i="1"/>
  <c r="F23" i="1"/>
  <c r="T22" i="1"/>
  <c r="S22" i="1"/>
  <c r="K22" i="1"/>
  <c r="F22" i="1"/>
  <c r="T21" i="1"/>
  <c r="S21" i="1"/>
  <c r="K21" i="1"/>
  <c r="F21" i="1"/>
  <c r="T20" i="1"/>
  <c r="S20" i="1"/>
  <c r="K20" i="1"/>
  <c r="F20" i="1"/>
  <c r="T19" i="1"/>
  <c r="S19" i="1"/>
  <c r="K19" i="1"/>
  <c r="F19" i="1"/>
  <c r="T18" i="1"/>
  <c r="S18" i="1"/>
  <c r="K18" i="1"/>
  <c r="F18" i="1"/>
  <c r="T17" i="1"/>
  <c r="S17" i="1"/>
  <c r="K17" i="1"/>
  <c r="F17" i="1"/>
  <c r="T16" i="1"/>
  <c r="S16" i="1"/>
  <c r="K16" i="1"/>
  <c r="F16" i="1"/>
  <c r="T15" i="1"/>
  <c r="S15" i="1"/>
  <c r="K15" i="1"/>
  <c r="F15" i="1"/>
  <c r="T14" i="1"/>
  <c r="S14" i="1"/>
  <c r="K14" i="1"/>
  <c r="F14" i="1"/>
  <c r="T13" i="1"/>
  <c r="S13" i="1"/>
  <c r="K13" i="1"/>
  <c r="F13" i="1"/>
  <c r="T12" i="1"/>
  <c r="S12" i="1"/>
  <c r="K12" i="1"/>
  <c r="F12" i="1"/>
  <c r="T11" i="1"/>
  <c r="S11" i="1"/>
  <c r="K11" i="1"/>
  <c r="F11" i="1"/>
  <c r="T10" i="1"/>
  <c r="S10" i="1"/>
  <c r="K10" i="1"/>
  <c r="F10" i="1"/>
  <c r="R37" i="3" l="1"/>
  <c r="R38" i="3"/>
  <c r="Q37" i="3"/>
  <c r="T11" i="5"/>
  <c r="U15" i="5"/>
  <c r="S18" i="5"/>
  <c r="T10" i="3"/>
  <c r="U11" i="5"/>
</calcChain>
</file>

<file path=xl/sharedStrings.xml><?xml version="1.0" encoding="utf-8"?>
<sst xmlns="http://schemas.openxmlformats.org/spreadsheetml/2006/main" count="997" uniqueCount="156">
  <si>
    <r>
      <rPr>
        <sz val="14"/>
        <color theme="1"/>
        <rFont val="Liberation Serif"/>
      </rPr>
      <t xml:space="preserve">
</t>
    </r>
    <r>
      <rPr>
        <b/>
        <sz val="14"/>
        <color theme="1"/>
        <rFont val="Liberation Serif"/>
      </rPr>
      <t>АКТ</t>
    </r>
    <r>
      <rPr>
        <sz val="14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4  квартал 2024 года
</t>
    </r>
  </si>
  <si>
    <t xml:space="preserve"> Муниципальное автономное учреждение дополнительного образования «Спортивная школа олимпийского резерва «Лидер»
(МАУ ДО «СШОР «Лидер»)</t>
  </si>
  <si>
    <t>Наименование муниципальной услуги (работы)</t>
  </si>
  <si>
    <t>Показатель объема муниципальной услуги (работы)</t>
  </si>
  <si>
    <t>Показатель качества муниципальной услуги (работы)</t>
  </si>
  <si>
    <t>Оценка соответствия фактического значения объема оказываемых (выполняемых) муниципальных услуг (работ) (соответствует/не соответствует)</t>
  </si>
  <si>
    <t>Оценка соответствия фактического значения качества оказываемых (выполняемых) муниципальных услуг (работ) (соответствует/не соответствует)</t>
  </si>
  <si>
    <t>Оценка соблюдения условий Соглашения (соблюдены/не соблюдены)</t>
  </si>
  <si>
    <t>Утверждено бюджетных ассигнований на текущий год (с учетом изменений), руб.</t>
  </si>
  <si>
    <t>Профинансировано учредителем субсидии на выполнение муниципального задания, руб.</t>
  </si>
  <si>
    <t>Освоено бюджетных ассигнований в отчетном периоде</t>
  </si>
  <si>
    <t>Оценка выполнения муниципального задания (выполнено/не выполнено) &lt;*&gt;</t>
  </si>
  <si>
    <t>Наименование показателя, единица изменения</t>
  </si>
  <si>
    <t>Значение показателя</t>
  </si>
  <si>
    <t>Наименование показателя, единица измерения</t>
  </si>
  <si>
    <t>руб.</t>
  </si>
  <si>
    <t>в процентах</t>
  </si>
  <si>
    <t>Утверждено в муниципальном задании на год</t>
  </si>
  <si>
    <t>Исполнено на отчетную дату</t>
  </si>
  <si>
    <t>Допустимое отклонение, в пределах которых муниципальное задание считается выполненным (%)</t>
  </si>
  <si>
    <t>от суммы утвержденных бюджетных ассигнований</t>
  </si>
  <si>
    <t>от суммы профинансированной учредителем субсидии</t>
  </si>
  <si>
    <t>фактическое значение в абсолютном выражении</t>
  </si>
  <si>
    <t>в процентах от утвержденного в муниципальном задании на отчетную дату</t>
  </si>
  <si>
    <t>(гр. 4 / гр. 3 x 100)</t>
  </si>
  <si>
    <t>(гр. 9 / гр. 8 x 100)</t>
  </si>
  <si>
    <t>(гр. 17 / гр. 15 x 100)</t>
  </si>
  <si>
    <t>Реализация дополнительных образовательных программ спортивной подготовки по адаптивным видам, спорт спорт слепых (этап начальной подготовки)</t>
  </si>
  <si>
    <t>Число прошедших спортивную подготовку  на этапах спортивной подготовки, чел.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</si>
  <si>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</t>
  </si>
  <si>
    <t>соотвествует</t>
  </si>
  <si>
    <t>соблюдены</t>
  </si>
  <si>
    <t>выполнено</t>
  </si>
  <si>
    <t>Реализация дополнительных образовательных программ спортивной подготовки по адаптивным видам, спорт спорт слепых (Учебно-тренировочный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</si>
  <si>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спорта, бокс, этап начальной подготовки</t>
  </si>
  <si>
    <t>Реализация дополнительных образовательных программ спортивной подготовки по олимпийским видам спорта, бокс, 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</si>
  <si>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спорта, волейбол,  (этап начальной подготовки)</t>
  </si>
  <si>
    <t>Реализация дополнительных образовательных программ спортивной подготовки по олимпийским видам спорта, волейбол, 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</si>
  <si>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спорта, дзюдо,  (этап начальной подготовки)</t>
  </si>
  <si>
    <t>Реализация дополнительных образовательных программ спортивной подготовки по олимпийским видам спорта, легкая атлетика,  (этап начальной подготовки)</t>
  </si>
  <si>
    <t>Реализация дополнительных образовательных программ спортивной подготовки по олимпийским видам спорта, легкая атлетика, Учебно-тренировочный этап (этап спортивной специализации</t>
  </si>
  <si>
    <t>Реализация дополнительных образовательных программ спортивной подготовки по олимпийским видам спорта, легкая атлетика, Этап совершенствования спортивного мастерства</t>
  </si>
  <si>
    <t>Реализация дополнительных образовательных программ спортивной подготовки по олимпийским видам спорта, легкая атлетика, Этап высшего спортивного мастерства</t>
  </si>
  <si>
    <t>Реализация дополнительных образовательных программ спортивной подготовки по олимпийским видам спорта, лыжные гонки, Этап начальной подготовки</t>
  </si>
  <si>
    <t>Реализация дополнительных образовательных программ спортивной подготовки по олимпийским видам спорта, лыжные гонки, 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</si>
  <si>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спорта, настольный теннис, Этап начальной подготовки</t>
  </si>
  <si>
    <t>Реализация дополнительных образовательных программ спортивной подготовки по олимпийским видам спорта, настольный теннис, 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</si>
  <si>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спорта, настольный теннис, Этап совершенствования спортивного мастерства</t>
  </si>
  <si>
    <t>Реализация дополнительных образовательных программ спортивной подготовки по олимпийским видам спорта, настольный теннис, Этап высшего спортивного мастерства</t>
  </si>
  <si>
    <t>Реализация дополнительных общеразвивающих программ,физкультурно-спортивной</t>
  </si>
  <si>
    <t xml:space="preserve">Количество человеко-часов, </t>
  </si>
  <si>
    <t>наличие обоснованных жалоб, единица</t>
  </si>
  <si>
    <t>Реализация дополнительных образовательных программ спортивной подготовки по олимпийским видам спорта, футбол, Этап начальной подготовки</t>
  </si>
  <si>
    <t>Реализация дополнительных образовательных программ спортивной подготовки по олимпийским видам спорта, футбол, 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</si>
  <si>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спортаа (художественная гимнастика)-этап начальной подготовки</t>
  </si>
  <si>
    <t>Реализация дополнительных образовательных программ спортивной подготовки по олимпийским видам спорта (художественная гимнастика)-Учебно-тренировочный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</si>
  <si>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 (художественная гимнастика)-Этап совершенствования спортивного мастерства</t>
  </si>
  <si>
    <t>Реализация дополнительных образовательных программ спортивной подготовки по олимпийским видам спорта (самбо)-этап начальной подготовки</t>
  </si>
  <si>
    <t>Реализация дополнительных образовательных программ спортивной подготовки по олимпийским видам спорта (тхэквондо)-этап начальной подготовки</t>
  </si>
  <si>
    <t>Организация отдыха детей  молодежи</t>
  </si>
  <si>
    <t>Количество человек, Человек</t>
  </si>
  <si>
    <t>-</t>
  </si>
  <si>
    <t>Обеспечение участия лиц, проходящих спортивную подготовку, в спортивных соревнованиях - межмуниципальные</t>
  </si>
  <si>
    <t>Количество мероприятий, шт</t>
  </si>
  <si>
    <t>отклонение достигнутых результатов от запланированных планом, %</t>
  </si>
  <si>
    <t>Обеспечение участия лиц, проходящих спортивную подготовку, в спортивных соревнованиях - региональные</t>
  </si>
  <si>
    <t>Обеспечение участия лиц, проходящих спортивную подготовку, в спортивных соревнованиях - всероссийские</t>
  </si>
  <si>
    <t>Организация и проведение официальных спортивных мероприятий - муниципальные</t>
  </si>
  <si>
    <t>Организация и проведение официальных физкультурных (физкультурно-оздоровительных) мероприятий - муниципальные</t>
  </si>
  <si>
    <t>Проведение тестирования выполнения нормативов испытаний (тестов) комплекса ГТО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</si>
  <si>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</t>
  </si>
  <si>
    <t>Проведение занятий физкультурно-спортивной направленности по месту проживания граждан</t>
  </si>
  <si>
    <t>Обеспечение доступа к объектам спорта</t>
  </si>
  <si>
    <t>Количество часов предоставления доступа к объектам спорта, шт</t>
  </si>
  <si>
    <t xml:space="preserve">Организация мероприятий по подготовке спортивных сборных </t>
  </si>
  <si>
    <t>Количество мероприятий./ед.</t>
  </si>
  <si>
    <t>Доля победных матчей по отношению к сыгранным в рамках соревнования</t>
  </si>
  <si>
    <t>Начальник отдела социальной политики</t>
  </si>
  <si>
    <t>подпись</t>
  </si>
  <si>
    <t>Ф.И. О.</t>
  </si>
  <si>
    <t>Руководитель учреждения</t>
  </si>
  <si>
    <t>Британов А.В.</t>
  </si>
  <si>
    <r>
      <rPr>
        <sz val="18"/>
        <color theme="1"/>
        <rFont val="Liberation Serif"/>
      </rPr>
      <t xml:space="preserve">
</t>
    </r>
    <r>
      <rPr>
        <b/>
        <sz val="18"/>
        <color theme="1"/>
        <rFont val="Liberation Serif"/>
      </rPr>
      <t>АКТ</t>
    </r>
    <r>
      <rPr>
        <sz val="18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4 квартал 2024 года
</t>
    </r>
  </si>
  <si>
    <t>муниципальное автономное учреждение дополнительного образования «Спортивная школа единоборств»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</si>
  <si>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спорта, человек</t>
  </si>
  <si>
    <t>выполено</t>
  </si>
  <si>
    <t>Реализация дополнительных образовательных программ спортивной подготовки по олимпийским видам спорта (тхэквондо)-Учебно-тренировочный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</si>
  <si>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 (тхэквондо)-этап совершенствования мастерства</t>
  </si>
  <si>
    <t>Реализация дополнительных образовательных программ спортивной подготовки по олимпийским видам спорта (тхэквондо)-этап высшего спортивного мастерства</t>
  </si>
  <si>
    <t>Число лиц, прошедших спортивную подготовку на этапах спортивной подготовки</t>
  </si>
  <si>
    <t>Число лиц, прошедших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дополнительных образовательных программ спортивной подготовки на этапе высшего спортивного мастерства</t>
  </si>
  <si>
    <t>Реализация дополнительных образовательных программ спортивной подготовки по неолимпийским видам спорта (самбо)-этап начальной подготовки</t>
  </si>
  <si>
    <t>Реализация дополнительных образовательных программ спортивной подготовки по неолимпийским видам спорта (самбо)-Учебно-тренировочный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</si>
  <si>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неолимпийским видам спорта (самбо)-этап  спортивного мастерства</t>
  </si>
  <si>
    <t>Реализация дополнительных образовательных программ спортивной подготовки по неолимпийским видам спорта (самбо)-этап высшего спортивного мастерства</t>
  </si>
  <si>
    <t>Реализация дополнительных образовательных программ спортивной подготовки по олимпийским видам спорта (дзюдо)-этап начальной подготовки</t>
  </si>
  <si>
    <t>Реализация дополнительных образовательных программ спортивной подготовки по олимпийским видам спорта (киокусинкай)-этап начальной подготовки</t>
  </si>
  <si>
    <t>Реализация дополнительных образовательных программ спортивной подготовки по олимпийским видам спорта (киокусинкай)-Учебно-тренировочный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</si>
  <si>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 (киокусинкай)-этап совершенствования спортивного мастерства</t>
  </si>
  <si>
    <t>Реализация дополнительных образовательных программ спортивной подготовки по олимпийским видам спорта (киокусинкай)-этап высшего спортивного мастерства</t>
  </si>
  <si>
    <t>Реализация дополнительных образовательных программ спортивной подготовки по олимпийским видам спорта (прыжки на батуте)-этап начальной подготовки</t>
  </si>
  <si>
    <t>Реализация дополнительных образовательных программ спортивной подготовки по олимпийским видам спорта (прыжки на батуте)-Учебно-тренировочный этап (этап спортивной специализации)</t>
  </si>
  <si>
    <t>Реализация дополнительных образовательных программ спортивной подготовки по олимпийским видам спорта (тяжелая атлетика)-этап начальной подготовки</t>
  </si>
  <si>
    <t>Количество человек, человек</t>
  </si>
  <si>
    <t>Обеспечение  доступа к объектам спорта</t>
  </si>
  <si>
    <t>наличие обоснованных жалоб, единиц</t>
  </si>
  <si>
    <t>отклонение достигнутых результатов от запланированных планом, процент</t>
  </si>
  <si>
    <t>Обеспечение участия лиц, проходящих спортивную подготовку, в спортивных соревнованиях - межрегиональные</t>
  </si>
  <si>
    <t>И.О. начальника отдела социальной политики</t>
  </si>
  <si>
    <t>Суманеева Т.В.</t>
  </si>
  <si>
    <t>МАУ ДО "СШ им. Александра Козицына"</t>
  </si>
  <si>
    <t>Реализация дополнительных образовательных программ спортивной подготовки по адаптивным видам спорта, спорт лиц с поражение ОДА, этап начальной подготовки </t>
  </si>
  <si>
    <t>Реализация дополнительных образовательных программ спортивной подготовки по олимпийским видам спорта (фигурное катание на коньках)-этап начальной подготовки</t>
  </si>
  <si>
    <t>Реализация дополнительных образовательных программ спортивной подготовки по олимпийским видам спорта (фигурное катание на коньках)- этап спортивной специализации</t>
  </si>
  <si>
    <t>Реализация дополнительных образовательных программ спортивной подготовки по олимпийским видам спорта (хоккей)-этап начальной подготовки</t>
  </si>
  <si>
    <t>Реализация дополнительных образовательных программ спортивной подготовки по олимпийским видам спорта (хоккей)- этап спортивной специализации</t>
  </si>
  <si>
    <t>Реализация дополнительных образовательных программ спортивной подготовки по неолимпийским видам спорта (шахматы)-этап начальной подготовки</t>
  </si>
  <si>
    <t>Реализация дополнительных образовательных программ спортивной подготовки по неолимпийским видам спорта (шахматы)-этап спортивной специализации</t>
  </si>
  <si>
    <t>Реализация дополнительных образовательных программ спортивной подготовки по неолимпийским видам спорта (спортивная акробатика)- этап начальной подготовки</t>
  </si>
  <si>
    <t>Реализация дополнительных образовательных программ спортивной подготовки по неолимпийским видам спорта (спортивная акробатика)- этап спортивной специализации</t>
  </si>
  <si>
    <t>наличие обоснованных жалоб единиц</t>
  </si>
  <si>
    <t>Количество занятий, шт</t>
  </si>
  <si>
    <t>Обеспечение участия лиц, проходящих спортивную подготовку, в спортивных мероприятиях -межмуниципальные</t>
  </si>
  <si>
    <t>Обеспечение участия лиц, проходящих спортивную подготовку, в спортивных мероприятиях -региональные</t>
  </si>
  <si>
    <t>Обеспечение участия лиц, проходящих спортивную подготовку, в спортивных мероприятиях -межрегиональные</t>
  </si>
  <si>
    <t>Обеспечение участия лиц, проходящих спортивную подготовку, в спортивных мероприятиях -всероссийские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</si>
  <si>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</si>
  <si>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Количество занятий, чел/ед</t>
  </si>
  <si>
    <t>Саматова О.В.</t>
  </si>
  <si>
    <t xml:space="preserve">
АКТ
о результатах мониторинга выполнения муниципального
задания муниципальными бюджетными/автономными учреждениями
за 4 квартал 2024 года
</t>
  </si>
  <si>
    <t>МАУ ДО "Спортивная школа по автомотоспорту"</t>
  </si>
  <si>
    <t>Реализация дополнительных образовательных программ спортивной подготовки по неолимпийским видам спорта (автомобильный спорт)- этап начальной подготовки</t>
  </si>
  <si>
    <t xml:space="preserve">Реализация дополнительных образовательных программ спортивной подготовки по неолимпийским видам спорта (автомобильный спорт)-тренировочный этап </t>
  </si>
  <si>
    <t xml:space="preserve">Реализация дополнительных образовательных программ спортивной подготовки по неолимпийским видам спорта (автомобильный спорт)- этап совершенствования спортивного мастерства </t>
  </si>
  <si>
    <t>Реализация дополнительных образовательных программ спортивной подготовки по неолимпийским видам спорта (мотоциклетный спорт)- этап начальной подготовки</t>
  </si>
  <si>
    <t>Реализация дополнительных образовательных программ спортивной подготовки по неолимпийским видам спорта (мотоциклетный спорт)- этап спортивной специализации</t>
  </si>
  <si>
    <t xml:space="preserve">Реализация дополнительных образовательных программ спортивной подготовки по неолимпийским видам спорта (мотоциклетный спорт)- этап совершенствования спортивного мастерства </t>
  </si>
  <si>
    <t xml:space="preserve">Реализация дополнительных образовательных программ спортивной подготовки по неолимпийским видам спорта (мотоциклетный спорт)- этап высшего спортивного мастерства </t>
  </si>
  <si>
    <t>Карпов Д.Г.</t>
  </si>
  <si>
    <r>
      <rPr>
        <sz val="18"/>
        <color theme="1"/>
        <rFont val="Liberation Serif"/>
      </rPr>
      <t xml:space="preserve">
</t>
    </r>
    <r>
      <rPr>
        <b/>
        <sz val="18"/>
        <color theme="1"/>
        <rFont val="Liberation Serif"/>
      </rPr>
      <t>АКТ</t>
    </r>
    <r>
      <rPr>
        <sz val="18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4 квартал 2023 года
</t>
    </r>
  </si>
  <si>
    <r>
      <rPr>
        <sz val="18"/>
        <color theme="1"/>
        <rFont val="Liberation Serif"/>
      </rPr>
      <t xml:space="preserve">
</t>
    </r>
    <r>
      <rPr>
        <b/>
        <sz val="18"/>
        <color theme="1"/>
        <rFont val="Liberation Serif"/>
      </rPr>
      <t>АКТ</t>
    </r>
    <r>
      <rPr>
        <sz val="18"/>
        <color theme="1"/>
        <rFont val="Liberation Serif"/>
      </rPr>
      <t xml:space="preserve">
о результатах мониторинга выполнения муниципального
задания муниципальными бюджетными/автономными учреждениями
за 4  квартал 2024 года
</t>
    </r>
  </si>
  <si>
    <t>МАУ ДО "Детско-юношеский центр "Алые паруса"</t>
  </si>
  <si>
    <t xml:space="preserve">Реализация дополнительных общеразвивающих программ </t>
  </si>
  <si>
    <t>Количество человеко-часов, человеко-час</t>
  </si>
  <si>
    <t>Реализация дополнительных общеразвивающих программ (персонифицированное финансирование)</t>
  </si>
  <si>
    <t>Организация досуга детей, подростков и молодежи - культурно-досуговые, спортивно-массовые мероприятия</t>
  </si>
  <si>
    <t>Количество мероприятий, ед.</t>
  </si>
  <si>
    <t>--</t>
  </si>
  <si>
    <t>Организация досуга детей, подростков и молодежи - кружки и секции</t>
  </si>
  <si>
    <t>Количество кружков и секций, ед.</t>
  </si>
  <si>
    <t>Организация досуга детей, подростков и молодежи - общественные объединения</t>
  </si>
  <si>
    <t>Количество общественных объединений, ед.</t>
  </si>
  <si>
    <t>Мосиенко Г.А.</t>
  </si>
  <si>
    <t>МАУ "Центр по работе с молодежью "Объединение клубов по месту жительства"</t>
  </si>
  <si>
    <t>Организация деяттельности специализированых (профильных) лагерей</t>
  </si>
  <si>
    <t>Шалагина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</si>
</sst>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4"/>
      <color theme="1"/>
      <name val="Liberation Serif"/>
    </font>
    <font>
      <b/>
      <sz val="14"/>
      <color theme="1"/>
      <name val="Liberation Serif"/>
    </font>
    <font>
      <sz val="14"/>
      <color theme="1"/>
      <name val="Calibri"/>
      <scheme val="minor"/>
    </font>
    <font>
      <sz val="14"/>
      <name val="Liberation Serif"/>
    </font>
    <font>
      <sz val="18"/>
      <color theme="1"/>
      <name val="Liberation Serif"/>
    </font>
    <font>
      <sz val="14"/>
      <name val="Calibri"/>
      <scheme val="minor"/>
    </font>
    <font>
      <b/>
      <sz val="16"/>
      <color theme="1"/>
      <name val="Liberation Serif"/>
    </font>
    <font>
      <sz val="14"/>
      <name val="Times New Roman"/>
    </font>
    <font>
      <sz val="16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Liberation Serif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0" fontId="1" fillId="2" borderId="1" applyNumberFormat="0"/>
    <xf numFmtId="9" fontId="13" fillId="3" borderId="0" applyFont="0" applyFill="0" applyBorder="0"/>
  </cellStyleXfs>
  <cellXfs count="18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vertical="top" textRotation="90" wrapText="1"/>
    </xf>
    <xf numFmtId="0" fontId="2" fillId="0" borderId="8" xfId="0" applyFont="1" applyBorder="1" applyAlignment="1">
      <alignment vertical="center" textRotation="90" wrapText="1"/>
    </xf>
    <xf numFmtId="0" fontId="2" fillId="0" borderId="9" xfId="0" applyFont="1" applyBorder="1" applyAlignment="1">
      <alignment vertical="center" textRotation="90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4" fontId="5" fillId="0" borderId="15" xfId="0" applyNumberFormat="1" applyFont="1" applyBorder="1" applyAlignment="1">
      <alignment horizontal="right" vertical="center" wrapText="1"/>
    </xf>
    <xf numFmtId="2" fontId="5" fillId="0" borderId="15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2" fontId="5" fillId="0" borderId="17" xfId="0" applyNumberFormat="1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" fontId="5" fillId="4" borderId="17" xfId="0" applyNumberFormat="1" applyFont="1" applyFill="1" applyBorder="1" applyAlignment="1">
      <alignment horizontal="right" vertical="center" wrapText="1"/>
    </xf>
    <xf numFmtId="4" fontId="5" fillId="4" borderId="0" xfId="0" applyNumberFormat="1" applyFont="1" applyFill="1" applyAlignment="1">
      <alignment horizontal="right" vertical="center" wrapText="1"/>
    </xf>
    <xf numFmtId="1" fontId="5" fillId="0" borderId="15" xfId="0" applyNumberFormat="1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4" fontId="5" fillId="0" borderId="20" xfId="0" applyNumberFormat="1" applyFont="1" applyBorder="1" applyAlignment="1">
      <alignment horizontal="right" vertical="center" wrapText="1"/>
    </xf>
    <xf numFmtId="2" fontId="5" fillId="0" borderId="20" xfId="0" applyNumberFormat="1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1" fontId="5" fillId="0" borderId="17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2" fontId="5" fillId="4" borderId="15" xfId="0" applyNumberFormat="1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vertical="center" wrapText="1"/>
    </xf>
    <xf numFmtId="0" fontId="5" fillId="5" borderId="0" xfId="0" applyFont="1" applyFill="1" applyAlignment="1">
      <alignment horizontal="left" vertical="center" wrapText="1"/>
    </xf>
    <xf numFmtId="1" fontId="2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6" fillId="0" borderId="0" xfId="0" applyFont="1"/>
    <xf numFmtId="0" fontId="2" fillId="0" borderId="26" xfId="0" applyFont="1" applyBorder="1"/>
    <xf numFmtId="0" fontId="7" fillId="0" borderId="0" xfId="0" applyFont="1"/>
    <xf numFmtId="0" fontId="2" fillId="0" borderId="0" xfId="0" applyFont="1" applyAlignment="1">
      <alignment horizontal="center"/>
    </xf>
    <xf numFmtId="4" fontId="7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2" fillId="0" borderId="15" xfId="0" applyFont="1" applyBorder="1" applyAlignment="1">
      <alignment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5" borderId="7" xfId="0" applyFont="1" applyFill="1" applyBorder="1" applyAlignment="1">
      <alignment vertical="center" wrapText="1"/>
    </xf>
    <xf numFmtId="0" fontId="5" fillId="0" borderId="30" xfId="0" applyFont="1" applyBorder="1" applyAlignment="1">
      <alignment horizontal="right" vertical="center" wrapText="1"/>
    </xf>
    <xf numFmtId="2" fontId="5" fillId="0" borderId="30" xfId="0" applyNumberFormat="1" applyFont="1" applyBorder="1" applyAlignment="1">
      <alignment horizontal="right" vertical="center" wrapText="1"/>
    </xf>
    <xf numFmtId="10" fontId="2" fillId="0" borderId="8" xfId="0" applyNumberFormat="1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 wrapText="1"/>
    </xf>
    <xf numFmtId="2" fontId="5" fillId="0" borderId="25" xfId="0" applyNumberFormat="1" applyFont="1" applyBorder="1" applyAlignment="1">
      <alignment horizontal="right" vertical="center" wrapText="1"/>
    </xf>
    <xf numFmtId="0" fontId="5" fillId="0" borderId="31" xfId="0" applyFont="1" applyBorder="1" applyAlignment="1">
      <alignment horizontal="right" vertical="center" wrapText="1"/>
    </xf>
    <xf numFmtId="2" fontId="5" fillId="0" borderId="31" xfId="0" applyNumberFormat="1" applyFont="1" applyBorder="1" applyAlignment="1">
      <alignment horizontal="right" vertical="center" wrapText="1"/>
    </xf>
    <xf numFmtId="2" fontId="9" fillId="2" borderId="30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8" xfId="0" applyFont="1" applyFill="1" applyBorder="1" applyAlignment="1">
      <alignment horizontal="center" vertical="center" wrapText="1"/>
    </xf>
    <xf numFmtId="2" fontId="5" fillId="6" borderId="30" xfId="0" applyNumberFormat="1" applyFont="1" applyFill="1" applyBorder="1" applyAlignment="1">
      <alignment horizontal="right" vertical="center" wrapText="1"/>
    </xf>
    <xf numFmtId="10" fontId="2" fillId="4" borderId="8" xfId="0" applyNumberFormat="1" applyFont="1" applyFill="1" applyBorder="1" applyAlignment="1">
      <alignment vertical="center" wrapText="1"/>
    </xf>
    <xf numFmtId="0" fontId="0" fillId="0" borderId="0" xfId="0"/>
    <xf numFmtId="1" fontId="2" fillId="0" borderId="8" xfId="0" applyNumberFormat="1" applyFont="1" applyBorder="1" applyAlignment="1">
      <alignment vertical="center" wrapText="1"/>
    </xf>
    <xf numFmtId="10" fontId="2" fillId="0" borderId="14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10" fillId="0" borderId="0" xfId="0" applyNumberFormat="1" applyFont="1"/>
    <xf numFmtId="0" fontId="0" fillId="0" borderId="0" xfId="0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1" fillId="0" borderId="0" xfId="0" applyFont="1"/>
    <xf numFmtId="0" fontId="2" fillId="4" borderId="0" xfId="0" applyFont="1" applyFill="1" applyAlignment="1">
      <alignment vertical="center" wrapText="1"/>
    </xf>
    <xf numFmtId="0" fontId="6" fillId="0" borderId="26" xfId="0" applyFont="1" applyBorder="1"/>
    <xf numFmtId="0" fontId="5" fillId="4" borderId="31" xfId="0" applyFont="1" applyFill="1" applyBorder="1" applyAlignment="1">
      <alignment horizontal="left" vertical="center" wrapText="1"/>
    </xf>
    <xf numFmtId="1" fontId="2" fillId="4" borderId="8" xfId="0" applyNumberFormat="1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vertical="center" wrapText="1"/>
    </xf>
    <xf numFmtId="9" fontId="5" fillId="0" borderId="8" xfId="2" applyNumberFormat="1" applyFont="1" applyFill="1" applyBorder="1" applyAlignment="1">
      <alignment horizontal="left" vertical="center" wrapText="1"/>
    </xf>
    <xf numFmtId="4" fontId="2" fillId="0" borderId="8" xfId="0" applyNumberFormat="1" applyFont="1" applyBorder="1" applyAlignment="1">
      <alignment vertical="center" wrapText="1"/>
    </xf>
    <xf numFmtId="2" fontId="2" fillId="0" borderId="8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5" fillId="4" borderId="8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2" fontId="4" fillId="0" borderId="0" xfId="0" applyNumberFormat="1" applyFont="1"/>
    <xf numFmtId="0" fontId="2" fillId="0" borderId="18" xfId="0" applyFont="1" applyBorder="1" applyAlignment="1">
      <alignment vertical="center" wrapText="1"/>
    </xf>
    <xf numFmtId="0" fontId="1" fillId="2" borderId="1" xfId="1" applyFont="1" applyFill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textRotation="90" wrapText="1"/>
    </xf>
    <xf numFmtId="0" fontId="2" fillId="0" borderId="6" xfId="0" applyFont="1" applyBorder="1" applyAlignment="1">
      <alignment vertical="center" textRotation="90" wrapText="1"/>
    </xf>
    <xf numFmtId="0" fontId="2" fillId="0" borderId="2" xfId="0" applyFont="1" applyBorder="1" applyAlignment="1">
      <alignment textRotation="90" wrapText="1"/>
    </xf>
    <xf numFmtId="0" fontId="2" fillId="0" borderId="6" xfId="0" applyFont="1" applyBorder="1" applyAlignment="1">
      <alignment textRotation="90" wrapText="1"/>
    </xf>
    <xf numFmtId="0" fontId="2" fillId="0" borderId="7" xfId="0" applyFont="1" applyBorder="1" applyAlignment="1">
      <alignment textRotation="90" wrapText="1"/>
    </xf>
    <xf numFmtId="0" fontId="2" fillId="0" borderId="2" xfId="0" applyFont="1" applyBorder="1" applyAlignment="1">
      <alignment horizontal="right" textRotation="90" wrapText="1"/>
    </xf>
    <xf numFmtId="0" fontId="2" fillId="0" borderId="7" xfId="0" applyFont="1" applyBorder="1" applyAlignment="1">
      <alignment horizontal="right" textRotation="90" wrapText="1"/>
    </xf>
    <xf numFmtId="0" fontId="2" fillId="0" borderId="7" xfId="0" applyFont="1" applyBorder="1" applyAlignment="1">
      <alignment vertical="center" textRotation="90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textRotation="90" wrapText="1"/>
    </xf>
    <xf numFmtId="0" fontId="2" fillId="0" borderId="9" xfId="0" applyFont="1" applyBorder="1" applyAlignment="1">
      <alignment vertical="center" textRotation="90" wrapText="1"/>
    </xf>
    <xf numFmtId="0" fontId="2" fillId="0" borderId="8" xfId="0" applyFont="1" applyBorder="1" applyAlignment="1">
      <alignment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vertical="center" textRotation="90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9" fontId="6" fillId="0" borderId="0" xfId="2" applyNumberFormat="1" applyFont="1" applyFill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textRotation="90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3">
    <cellStyle name="Вывод" xfId="1" builtinId="21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view="pageBreakPreview" zoomScale="75" workbookViewId="0">
      <pane xSplit="1" ySplit="9" topLeftCell="B10" activePane="bottomRight" state="frozen"/>
      <selection activeCell="C2" sqref="C2:V2"/>
      <selection pane="topRight"/>
      <selection pane="bottomLeft"/>
      <selection pane="bottomRight" activeCell="B10" sqref="B10"/>
    </sheetView>
  </sheetViews>
  <sheetFormatPr defaultRowHeight="15"/>
  <cols>
    <col min="2" max="2" width="59.5703125" customWidth="1"/>
    <col min="3" max="3" width="30.7109375" customWidth="1"/>
    <col min="4" max="4" width="17.85546875" customWidth="1"/>
    <col min="5" max="5" width="17.5703125" customWidth="1"/>
    <col min="6" max="6" width="16" customWidth="1"/>
    <col min="7" max="7" width="13.140625" hidden="1" customWidth="1"/>
    <col min="8" max="8" width="40.42578125" hidden="1" customWidth="1"/>
    <col min="9" max="9" width="12" hidden="1" customWidth="1"/>
    <col min="10" max="10" width="13.140625" hidden="1" customWidth="1"/>
    <col min="11" max="11" width="20" hidden="1" customWidth="1"/>
    <col min="12" max="12" width="23" hidden="1" customWidth="1"/>
    <col min="13" max="13" width="18.140625" hidden="1" customWidth="1"/>
    <col min="14" max="15" width="17.140625" hidden="1" customWidth="1"/>
    <col min="16" max="16" width="21.5703125" customWidth="1"/>
    <col min="17" max="17" width="22.28515625" customWidth="1"/>
    <col min="18" max="18" width="19" customWidth="1"/>
    <col min="19" max="19" width="16" customWidth="1"/>
    <col min="20" max="20" width="13.5703125" customWidth="1"/>
    <col min="21" max="21" width="24.7109375" customWidth="1"/>
  </cols>
  <sheetData>
    <row r="1" spans="2:21" ht="109.5" customHeight="1">
      <c r="C1" s="120" t="s">
        <v>0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2:21" ht="60.75" customHeight="1">
      <c r="C2" s="121" t="s">
        <v>1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2:21" ht="7.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40.5" customHeight="1">
      <c r="B4" s="122" t="s">
        <v>2</v>
      </c>
      <c r="C4" s="125" t="s">
        <v>3</v>
      </c>
      <c r="D4" s="126"/>
      <c r="E4" s="126"/>
      <c r="F4" s="126"/>
      <c r="G4" s="127"/>
      <c r="H4" s="125" t="s">
        <v>4</v>
      </c>
      <c r="I4" s="126"/>
      <c r="J4" s="126"/>
      <c r="K4" s="126"/>
      <c r="L4" s="127"/>
      <c r="M4" s="128" t="s">
        <v>5</v>
      </c>
      <c r="N4" s="128" t="s">
        <v>6</v>
      </c>
      <c r="O4" s="128" t="s">
        <v>7</v>
      </c>
      <c r="P4" s="128" t="s">
        <v>8</v>
      </c>
      <c r="Q4" s="128" t="s">
        <v>9</v>
      </c>
      <c r="R4" s="125" t="s">
        <v>10</v>
      </c>
      <c r="S4" s="126"/>
      <c r="T4" s="127"/>
      <c r="U4" s="122" t="s">
        <v>11</v>
      </c>
    </row>
    <row r="5" spans="2:21" ht="34.5" customHeight="1">
      <c r="B5" s="123"/>
      <c r="C5" s="122" t="s">
        <v>12</v>
      </c>
      <c r="D5" s="125" t="s">
        <v>13</v>
      </c>
      <c r="E5" s="126"/>
      <c r="F5" s="126"/>
      <c r="G5" s="127"/>
      <c r="H5" s="130" t="s">
        <v>14</v>
      </c>
      <c r="I5" s="125" t="s">
        <v>13</v>
      </c>
      <c r="J5" s="126"/>
      <c r="K5" s="126"/>
      <c r="L5" s="127"/>
      <c r="M5" s="129"/>
      <c r="N5" s="129"/>
      <c r="O5" s="129"/>
      <c r="P5" s="129"/>
      <c r="Q5" s="129"/>
      <c r="R5" s="122" t="s">
        <v>15</v>
      </c>
      <c r="S5" s="125" t="s">
        <v>16</v>
      </c>
      <c r="T5" s="127"/>
      <c r="U5" s="123"/>
    </row>
    <row r="6" spans="2:21" ht="70.5" customHeight="1">
      <c r="B6" s="123"/>
      <c r="C6" s="123"/>
      <c r="D6" s="133" t="s">
        <v>17</v>
      </c>
      <c r="E6" s="125" t="s">
        <v>18</v>
      </c>
      <c r="F6" s="127"/>
      <c r="G6" s="128" t="s">
        <v>19</v>
      </c>
      <c r="H6" s="131"/>
      <c r="I6" s="128" t="s">
        <v>17</v>
      </c>
      <c r="J6" s="125" t="s">
        <v>18</v>
      </c>
      <c r="K6" s="127"/>
      <c r="L6" s="136" t="s">
        <v>19</v>
      </c>
      <c r="M6" s="129"/>
      <c r="N6" s="129"/>
      <c r="O6" s="129"/>
      <c r="P6" s="129"/>
      <c r="Q6" s="129"/>
      <c r="R6" s="123"/>
      <c r="S6" s="128" t="s">
        <v>20</v>
      </c>
      <c r="T6" s="128" t="s">
        <v>21</v>
      </c>
      <c r="U6" s="123"/>
    </row>
    <row r="7" spans="2:21" ht="141" customHeight="1">
      <c r="B7" s="124"/>
      <c r="C7" s="124"/>
      <c r="D7" s="134"/>
      <c r="E7" s="4" t="s">
        <v>22</v>
      </c>
      <c r="F7" s="5" t="s">
        <v>23</v>
      </c>
      <c r="G7" s="135"/>
      <c r="H7" s="132"/>
      <c r="I7" s="135"/>
      <c r="J7" s="6" t="s">
        <v>22</v>
      </c>
      <c r="K7" s="7" t="s">
        <v>23</v>
      </c>
      <c r="L7" s="137"/>
      <c r="M7" s="129"/>
      <c r="N7" s="129"/>
      <c r="O7" s="129"/>
      <c r="P7" s="129"/>
      <c r="Q7" s="129"/>
      <c r="R7" s="123"/>
      <c r="S7" s="129"/>
      <c r="T7" s="129"/>
      <c r="U7" s="123"/>
    </row>
    <row r="8" spans="2:21" ht="51" customHeight="1">
      <c r="B8" s="122">
        <v>1</v>
      </c>
      <c r="C8" s="122">
        <v>2</v>
      </c>
      <c r="D8" s="122">
        <v>3</v>
      </c>
      <c r="E8" s="122">
        <v>4</v>
      </c>
      <c r="F8" s="8">
        <v>5</v>
      </c>
      <c r="G8" s="122">
        <v>6</v>
      </c>
      <c r="H8" s="122">
        <v>7</v>
      </c>
      <c r="I8" s="122">
        <v>8</v>
      </c>
      <c r="J8" s="138">
        <v>9</v>
      </c>
      <c r="K8" s="9">
        <v>10</v>
      </c>
      <c r="L8" s="140">
        <v>11</v>
      </c>
      <c r="M8" s="140">
        <v>12</v>
      </c>
      <c r="N8" s="140">
        <v>13</v>
      </c>
      <c r="O8" s="140">
        <v>14</v>
      </c>
      <c r="P8" s="140">
        <v>15</v>
      </c>
      <c r="Q8" s="140">
        <v>16</v>
      </c>
      <c r="R8" s="140">
        <v>17</v>
      </c>
      <c r="S8" s="9">
        <v>18</v>
      </c>
      <c r="T8" s="140">
        <v>19</v>
      </c>
      <c r="U8" s="140">
        <v>20</v>
      </c>
    </row>
    <row r="9" spans="2:21" ht="36">
      <c r="B9" s="124"/>
      <c r="C9" s="124"/>
      <c r="D9" s="124"/>
      <c r="E9" s="124"/>
      <c r="F9" s="10" t="s">
        <v>24</v>
      </c>
      <c r="G9" s="124"/>
      <c r="H9" s="124"/>
      <c r="I9" s="124"/>
      <c r="J9" s="139"/>
      <c r="K9" s="11" t="s">
        <v>25</v>
      </c>
      <c r="L9" s="141"/>
      <c r="M9" s="141"/>
      <c r="N9" s="141"/>
      <c r="O9" s="141"/>
      <c r="P9" s="141"/>
      <c r="Q9" s="141"/>
      <c r="R9" s="141"/>
      <c r="S9" s="11" t="s">
        <v>26</v>
      </c>
      <c r="T9" s="141"/>
      <c r="U9" s="141"/>
    </row>
    <row r="10" spans="2:21" ht="108" customHeight="1">
      <c r="B10" s="12" t="s">
        <v>27</v>
      </c>
      <c r="C10" s="13" t="s">
        <v>28</v>
      </c>
      <c r="D10" s="10">
        <v>22</v>
      </c>
      <c r="E10" s="10">
        <v>22</v>
      </c>
      <c r="F10" s="14">
        <f t="shared" ref="F10:F45" si="0">E10/D10*100</f>
        <v>100</v>
      </c>
      <c r="G10" s="10">
        <v>10</v>
      </c>
      <c r="H10" s="15" t="s">
        <v>29</v>
      </c>
      <c r="I10" s="16">
        <v>0</v>
      </c>
      <c r="J10" s="17">
        <v>0</v>
      </c>
      <c r="K10" s="18" t="e">
        <f t="shared" ref="K10:K45" si="1">J10/I10*100</f>
        <v>#DIV/0!</v>
      </c>
      <c r="L10" s="17">
        <v>10</v>
      </c>
      <c r="M10" s="19" t="s">
        <v>30</v>
      </c>
      <c r="N10" s="19" t="s">
        <v>30</v>
      </c>
      <c r="O10" s="19" t="s">
        <v>31</v>
      </c>
      <c r="P10" s="20">
        <v>3015821.94</v>
      </c>
      <c r="Q10" s="20">
        <v>3015821.94</v>
      </c>
      <c r="R10" s="20">
        <v>3015821.94</v>
      </c>
      <c r="S10" s="21">
        <f t="shared" ref="S10:S45" si="2">R10/P10*100</f>
        <v>100</v>
      </c>
      <c r="T10" s="22">
        <f t="shared" ref="T10:T45" si="3">Q10/R10*100</f>
        <v>100</v>
      </c>
      <c r="U10" s="23" t="s">
        <v>32</v>
      </c>
    </row>
    <row r="11" spans="2:21" ht="108" customHeight="1">
      <c r="B11" s="12" t="s">
        <v>33</v>
      </c>
      <c r="C11" s="13" t="s">
        <v>28</v>
      </c>
      <c r="D11" s="10">
        <v>22</v>
      </c>
      <c r="E11" s="10">
        <v>22</v>
      </c>
      <c r="F11" s="14">
        <f t="shared" si="0"/>
        <v>100</v>
      </c>
      <c r="G11" s="10">
        <v>10</v>
      </c>
      <c r="H11" s="15" t="s">
        <v>29</v>
      </c>
      <c r="I11" s="16">
        <v>0</v>
      </c>
      <c r="J11" s="17">
        <v>0</v>
      </c>
      <c r="K11" s="18" t="e">
        <f t="shared" si="1"/>
        <v>#DIV/0!</v>
      </c>
      <c r="L11" s="17">
        <v>10</v>
      </c>
      <c r="M11" s="19" t="s">
        <v>30</v>
      </c>
      <c r="N11" s="19" t="s">
        <v>30</v>
      </c>
      <c r="O11" s="19" t="s">
        <v>31</v>
      </c>
      <c r="P11" s="20">
        <v>2973174.07</v>
      </c>
      <c r="Q11" s="20">
        <v>2973174.07</v>
      </c>
      <c r="R11" s="20">
        <v>2973174.07</v>
      </c>
      <c r="S11" s="21">
        <f t="shared" si="2"/>
        <v>100</v>
      </c>
      <c r="T11" s="22">
        <f t="shared" si="3"/>
        <v>100</v>
      </c>
      <c r="U11" s="23" t="s">
        <v>32</v>
      </c>
    </row>
    <row r="12" spans="2:21" ht="102.75" customHeight="1">
      <c r="B12" s="24" t="s">
        <v>34</v>
      </c>
      <c r="C12" s="13" t="s">
        <v>28</v>
      </c>
      <c r="D12" s="10">
        <v>57</v>
      </c>
      <c r="E12" s="10">
        <v>57</v>
      </c>
      <c r="F12" s="14">
        <f t="shared" si="0"/>
        <v>100</v>
      </c>
      <c r="G12" s="10">
        <v>10</v>
      </c>
      <c r="H12" s="15" t="s">
        <v>29</v>
      </c>
      <c r="I12" s="10">
        <v>10</v>
      </c>
      <c r="J12" s="10">
        <v>0</v>
      </c>
      <c r="K12" s="14">
        <f t="shared" si="1"/>
        <v>0</v>
      </c>
      <c r="L12" s="10">
        <v>10</v>
      </c>
      <c r="M12" s="25" t="s">
        <v>30</v>
      </c>
      <c r="N12" s="26" t="s">
        <v>30</v>
      </c>
      <c r="O12" s="27" t="s">
        <v>31</v>
      </c>
      <c r="P12" s="28">
        <v>4492200.3099999996</v>
      </c>
      <c r="Q12" s="29">
        <v>4492200.3099999996</v>
      </c>
      <c r="R12" s="30">
        <v>4492200.3099999996</v>
      </c>
      <c r="S12" s="31">
        <f t="shared" si="2"/>
        <v>100</v>
      </c>
      <c r="T12" s="32">
        <f t="shared" si="3"/>
        <v>100</v>
      </c>
      <c r="U12" s="23" t="s">
        <v>32</v>
      </c>
    </row>
    <row r="13" spans="2:21" ht="111" customHeight="1">
      <c r="B13" s="24" t="s">
        <v>35</v>
      </c>
      <c r="C13" s="13" t="s">
        <v>28</v>
      </c>
      <c r="D13" s="10">
        <v>9</v>
      </c>
      <c r="E13" s="10">
        <v>9</v>
      </c>
      <c r="F13" s="14">
        <f t="shared" si="0"/>
        <v>100</v>
      </c>
      <c r="G13" s="10">
        <v>10</v>
      </c>
      <c r="H13" s="15" t="s">
        <v>29</v>
      </c>
      <c r="I13" s="10">
        <v>0</v>
      </c>
      <c r="J13" s="10">
        <v>0</v>
      </c>
      <c r="K13" s="14" t="e">
        <f t="shared" si="1"/>
        <v>#DIV/0!</v>
      </c>
      <c r="L13" s="10">
        <v>10</v>
      </c>
      <c r="M13" s="25" t="s">
        <v>30</v>
      </c>
      <c r="N13" s="26" t="s">
        <v>30</v>
      </c>
      <c r="O13" s="19" t="s">
        <v>31</v>
      </c>
      <c r="P13" s="20">
        <v>2479367.86</v>
      </c>
      <c r="Q13" s="20">
        <v>2479367.86</v>
      </c>
      <c r="R13" s="29">
        <v>2479367.86</v>
      </c>
      <c r="S13" s="21">
        <f t="shared" si="2"/>
        <v>100</v>
      </c>
      <c r="T13" s="22">
        <f t="shared" si="3"/>
        <v>100</v>
      </c>
      <c r="U13" s="23" t="s">
        <v>32</v>
      </c>
    </row>
    <row r="14" spans="2:21" ht="111" customHeight="1">
      <c r="B14" s="24" t="s">
        <v>36</v>
      </c>
      <c r="C14" s="13" t="s">
        <v>28</v>
      </c>
      <c r="D14" s="10">
        <v>147</v>
      </c>
      <c r="E14" s="10">
        <v>147</v>
      </c>
      <c r="F14" s="14">
        <f t="shared" si="0"/>
        <v>100</v>
      </c>
      <c r="G14" s="10">
        <v>10</v>
      </c>
      <c r="H14" s="15" t="s">
        <v>29</v>
      </c>
      <c r="I14" s="10">
        <v>14</v>
      </c>
      <c r="J14" s="10">
        <v>0</v>
      </c>
      <c r="K14" s="14">
        <f t="shared" si="1"/>
        <v>0</v>
      </c>
      <c r="L14" s="10">
        <v>10</v>
      </c>
      <c r="M14" s="25" t="s">
        <v>30</v>
      </c>
      <c r="N14" s="26" t="s">
        <v>30</v>
      </c>
      <c r="O14" s="19" t="s">
        <v>31</v>
      </c>
      <c r="P14" s="20">
        <v>8093389.9519999996</v>
      </c>
      <c r="Q14" s="20">
        <v>8093389.9519999996</v>
      </c>
      <c r="R14" s="20">
        <v>8093389.9519999996</v>
      </c>
      <c r="S14" s="21">
        <f t="shared" si="2"/>
        <v>100</v>
      </c>
      <c r="T14" s="22">
        <f t="shared" si="3"/>
        <v>100</v>
      </c>
      <c r="U14" s="23" t="s">
        <v>32</v>
      </c>
    </row>
    <row r="15" spans="2:21" ht="110.25" customHeight="1">
      <c r="B15" s="24" t="s">
        <v>37</v>
      </c>
      <c r="C15" s="13" t="s">
        <v>28</v>
      </c>
      <c r="D15" s="10">
        <v>40</v>
      </c>
      <c r="E15" s="10">
        <v>40</v>
      </c>
      <c r="F15" s="14">
        <f t="shared" si="0"/>
        <v>100</v>
      </c>
      <c r="G15" s="10">
        <v>10</v>
      </c>
      <c r="H15" s="15" t="s">
        <v>29</v>
      </c>
      <c r="I15" s="10">
        <v>0</v>
      </c>
      <c r="J15" s="10">
        <v>0</v>
      </c>
      <c r="K15" s="14" t="e">
        <f t="shared" si="1"/>
        <v>#DIV/0!</v>
      </c>
      <c r="L15" s="10">
        <v>10</v>
      </c>
      <c r="M15" s="25" t="s">
        <v>30</v>
      </c>
      <c r="N15" s="26" t="s">
        <v>30</v>
      </c>
      <c r="O15" s="33" t="s">
        <v>31</v>
      </c>
      <c r="P15" s="20">
        <v>4682043.7699999996</v>
      </c>
      <c r="Q15" s="20">
        <v>4682043.7699999996</v>
      </c>
      <c r="R15" s="20">
        <v>4682043.7699999996</v>
      </c>
      <c r="S15" s="21">
        <f t="shared" si="2"/>
        <v>100</v>
      </c>
      <c r="T15" s="22">
        <f t="shared" si="3"/>
        <v>100</v>
      </c>
      <c r="U15" s="23" t="s">
        <v>32</v>
      </c>
    </row>
    <row r="16" spans="2:21" ht="111" customHeight="1">
      <c r="B16" s="24" t="s">
        <v>38</v>
      </c>
      <c r="C16" s="13" t="s">
        <v>28</v>
      </c>
      <c r="D16" s="10">
        <v>30</v>
      </c>
      <c r="E16" s="10">
        <v>30</v>
      </c>
      <c r="F16" s="14">
        <f t="shared" si="0"/>
        <v>100</v>
      </c>
      <c r="G16" s="10">
        <v>10</v>
      </c>
      <c r="H16" s="15" t="s">
        <v>29</v>
      </c>
      <c r="I16" s="10">
        <v>0</v>
      </c>
      <c r="J16" s="10">
        <v>0</v>
      </c>
      <c r="K16" s="14" t="e">
        <f t="shared" si="1"/>
        <v>#DIV/0!</v>
      </c>
      <c r="L16" s="10">
        <v>10</v>
      </c>
      <c r="M16" s="25" t="s">
        <v>30</v>
      </c>
      <c r="N16" s="26" t="s">
        <v>30</v>
      </c>
      <c r="O16" s="19" t="s">
        <v>31</v>
      </c>
      <c r="P16" s="34">
        <v>2868379.75</v>
      </c>
      <c r="Q16" s="34">
        <v>2868379.75</v>
      </c>
      <c r="R16" s="35">
        <v>2868379.75</v>
      </c>
      <c r="S16" s="21">
        <f t="shared" si="2"/>
        <v>100</v>
      </c>
      <c r="T16" s="22">
        <f t="shared" si="3"/>
        <v>100</v>
      </c>
      <c r="U16" s="23" t="s">
        <v>32</v>
      </c>
    </row>
    <row r="17" spans="2:21" ht="119.25" customHeight="1">
      <c r="B17" s="24" t="s">
        <v>39</v>
      </c>
      <c r="C17" s="13" t="s">
        <v>28</v>
      </c>
      <c r="D17" s="10">
        <v>80</v>
      </c>
      <c r="E17" s="10">
        <v>80</v>
      </c>
      <c r="F17" s="14">
        <f t="shared" si="0"/>
        <v>100</v>
      </c>
      <c r="G17" s="10">
        <v>10</v>
      </c>
      <c r="H17" s="15" t="s">
        <v>29</v>
      </c>
      <c r="I17" s="10">
        <v>10</v>
      </c>
      <c r="J17" s="10">
        <v>0</v>
      </c>
      <c r="K17" s="14">
        <f t="shared" si="1"/>
        <v>0</v>
      </c>
      <c r="L17" s="10">
        <v>10</v>
      </c>
      <c r="M17" s="25" t="s">
        <v>30</v>
      </c>
      <c r="N17" s="26" t="s">
        <v>30</v>
      </c>
      <c r="O17" s="19" t="s">
        <v>31</v>
      </c>
      <c r="P17" s="20">
        <v>4045389.87</v>
      </c>
      <c r="Q17" s="29">
        <v>4045389.87</v>
      </c>
      <c r="R17" s="30">
        <v>4045389.87</v>
      </c>
      <c r="S17" s="21">
        <f t="shared" si="2"/>
        <v>100</v>
      </c>
      <c r="T17" s="22">
        <f t="shared" si="3"/>
        <v>100</v>
      </c>
      <c r="U17" s="23" t="s">
        <v>32</v>
      </c>
    </row>
    <row r="18" spans="2:21" ht="116.25" customHeight="1">
      <c r="B18" s="24" t="s">
        <v>40</v>
      </c>
      <c r="C18" s="13" t="s">
        <v>28</v>
      </c>
      <c r="D18" s="10">
        <v>36</v>
      </c>
      <c r="E18" s="10">
        <v>36</v>
      </c>
      <c r="F18" s="14">
        <f t="shared" si="0"/>
        <v>100</v>
      </c>
      <c r="G18" s="10">
        <v>10</v>
      </c>
      <c r="H18" s="15" t="s">
        <v>29</v>
      </c>
      <c r="I18" s="10">
        <v>12</v>
      </c>
      <c r="J18" s="10">
        <v>0</v>
      </c>
      <c r="K18" s="14">
        <f t="shared" si="1"/>
        <v>0</v>
      </c>
      <c r="L18" s="10">
        <v>10</v>
      </c>
      <c r="M18" s="25" t="s">
        <v>30</v>
      </c>
      <c r="N18" s="26" t="s">
        <v>30</v>
      </c>
      <c r="O18" s="19" t="s">
        <v>31</v>
      </c>
      <c r="P18" s="20">
        <v>4908556.66</v>
      </c>
      <c r="Q18" s="20">
        <v>4908556.66</v>
      </c>
      <c r="R18" s="29">
        <v>4908556.66</v>
      </c>
      <c r="S18" s="21">
        <f t="shared" si="2"/>
        <v>100</v>
      </c>
      <c r="T18" s="22">
        <f t="shared" si="3"/>
        <v>100</v>
      </c>
      <c r="U18" s="23" t="s">
        <v>32</v>
      </c>
    </row>
    <row r="19" spans="2:21" ht="135.75" customHeight="1">
      <c r="B19" s="24" t="s">
        <v>41</v>
      </c>
      <c r="C19" s="13" t="s">
        <v>28</v>
      </c>
      <c r="D19" s="10">
        <v>6</v>
      </c>
      <c r="E19" s="10">
        <v>6</v>
      </c>
      <c r="F19" s="14">
        <f t="shared" si="0"/>
        <v>100</v>
      </c>
      <c r="G19" s="10">
        <v>10</v>
      </c>
      <c r="H19" s="15" t="s">
        <v>29</v>
      </c>
      <c r="I19" s="10">
        <v>0</v>
      </c>
      <c r="J19" s="10">
        <v>0</v>
      </c>
      <c r="K19" s="14" t="e">
        <f t="shared" si="1"/>
        <v>#DIV/0!</v>
      </c>
      <c r="L19" s="10">
        <v>10</v>
      </c>
      <c r="M19" s="25" t="s">
        <v>30</v>
      </c>
      <c r="N19" s="26" t="s">
        <v>30</v>
      </c>
      <c r="O19" s="19" t="s">
        <v>31</v>
      </c>
      <c r="P19" s="20">
        <v>3055108.81</v>
      </c>
      <c r="Q19" s="29">
        <v>3055108.81</v>
      </c>
      <c r="R19" s="30">
        <v>3055108.81</v>
      </c>
      <c r="S19" s="21">
        <f t="shared" si="2"/>
        <v>100</v>
      </c>
      <c r="T19" s="22">
        <f t="shared" si="3"/>
        <v>100</v>
      </c>
      <c r="U19" s="23" t="s">
        <v>32</v>
      </c>
    </row>
    <row r="20" spans="2:21" ht="120.75" customHeight="1">
      <c r="B20" s="24" t="s">
        <v>42</v>
      </c>
      <c r="C20" s="13" t="s">
        <v>28</v>
      </c>
      <c r="D20" s="10">
        <v>2</v>
      </c>
      <c r="E20" s="10">
        <v>2</v>
      </c>
      <c r="F20" s="14">
        <f t="shared" si="0"/>
        <v>100</v>
      </c>
      <c r="G20" s="10">
        <v>10</v>
      </c>
      <c r="H20" s="15" t="s">
        <v>29</v>
      </c>
      <c r="I20" s="10">
        <v>0</v>
      </c>
      <c r="J20" s="10">
        <v>0</v>
      </c>
      <c r="K20" s="14" t="e">
        <f t="shared" si="1"/>
        <v>#DIV/0!</v>
      </c>
      <c r="L20" s="10">
        <v>10</v>
      </c>
      <c r="M20" s="25" t="s">
        <v>30</v>
      </c>
      <c r="N20" s="26" t="s">
        <v>30</v>
      </c>
      <c r="O20" s="19" t="s">
        <v>31</v>
      </c>
      <c r="P20" s="20">
        <v>3440893.36</v>
      </c>
      <c r="Q20" s="20">
        <v>3440893.36</v>
      </c>
      <c r="R20" s="29">
        <v>3440893.36</v>
      </c>
      <c r="S20" s="21">
        <f t="shared" si="2"/>
        <v>100</v>
      </c>
      <c r="T20" s="22">
        <f t="shared" si="3"/>
        <v>100</v>
      </c>
      <c r="U20" s="23" t="s">
        <v>32</v>
      </c>
    </row>
    <row r="21" spans="2:21" ht="120.75" customHeight="1">
      <c r="B21" s="24" t="s">
        <v>43</v>
      </c>
      <c r="C21" s="13" t="s">
        <v>28</v>
      </c>
      <c r="D21" s="10">
        <v>99</v>
      </c>
      <c r="E21" s="10">
        <v>99</v>
      </c>
      <c r="F21" s="14">
        <f t="shared" si="0"/>
        <v>100</v>
      </c>
      <c r="G21" s="10">
        <v>10</v>
      </c>
      <c r="H21" s="15" t="s">
        <v>29</v>
      </c>
      <c r="I21" s="10">
        <v>16</v>
      </c>
      <c r="J21" s="10">
        <v>0</v>
      </c>
      <c r="K21" s="14">
        <f t="shared" si="1"/>
        <v>0</v>
      </c>
      <c r="L21" s="10">
        <v>10</v>
      </c>
      <c r="M21" s="25" t="s">
        <v>30</v>
      </c>
      <c r="N21" s="26" t="s">
        <v>30</v>
      </c>
      <c r="O21" s="19" t="s">
        <v>31</v>
      </c>
      <c r="P21" s="20">
        <v>6139441.0800000001</v>
      </c>
      <c r="Q21" s="29">
        <v>6139441.0800000001</v>
      </c>
      <c r="R21" s="30">
        <v>6139441.0800000001</v>
      </c>
      <c r="S21" s="21">
        <f t="shared" si="2"/>
        <v>100</v>
      </c>
      <c r="T21" s="22">
        <f t="shared" si="3"/>
        <v>100</v>
      </c>
      <c r="U21" s="23" t="s">
        <v>32</v>
      </c>
    </row>
    <row r="22" spans="2:21" ht="111" customHeight="1">
      <c r="B22" s="24" t="s">
        <v>44</v>
      </c>
      <c r="C22" s="13" t="s">
        <v>28</v>
      </c>
      <c r="D22" s="10">
        <v>56</v>
      </c>
      <c r="E22" s="10">
        <v>56</v>
      </c>
      <c r="F22" s="14">
        <f t="shared" si="0"/>
        <v>100</v>
      </c>
      <c r="G22" s="10">
        <v>10</v>
      </c>
      <c r="H22" s="15" t="s">
        <v>29</v>
      </c>
      <c r="I22" s="10">
        <v>0</v>
      </c>
      <c r="J22" s="10">
        <v>0</v>
      </c>
      <c r="K22" s="14" t="e">
        <f t="shared" si="1"/>
        <v>#DIV/0!</v>
      </c>
      <c r="L22" s="10">
        <v>10</v>
      </c>
      <c r="M22" s="25" t="s">
        <v>30</v>
      </c>
      <c r="N22" s="26" t="s">
        <v>30</v>
      </c>
      <c r="O22" s="19" t="s">
        <v>31</v>
      </c>
      <c r="P22" s="20">
        <v>9340572.9100000001</v>
      </c>
      <c r="Q22" s="20">
        <v>9340572.9100000001</v>
      </c>
      <c r="R22" s="29">
        <v>9340572.9100000001</v>
      </c>
      <c r="S22" s="21">
        <f t="shared" si="2"/>
        <v>100</v>
      </c>
      <c r="T22" s="36">
        <f t="shared" si="3"/>
        <v>100</v>
      </c>
      <c r="U22" s="23" t="s">
        <v>32</v>
      </c>
    </row>
    <row r="23" spans="2:21" ht="113.25" customHeight="1">
      <c r="B23" s="24" t="s">
        <v>45</v>
      </c>
      <c r="C23" s="13" t="s">
        <v>28</v>
      </c>
      <c r="D23" s="10">
        <v>72</v>
      </c>
      <c r="E23" s="10">
        <v>72</v>
      </c>
      <c r="F23" s="14">
        <f t="shared" si="0"/>
        <v>100</v>
      </c>
      <c r="G23" s="10">
        <v>10</v>
      </c>
      <c r="H23" s="15" t="s">
        <v>29</v>
      </c>
      <c r="I23" s="10">
        <v>22</v>
      </c>
      <c r="J23" s="10">
        <v>0</v>
      </c>
      <c r="K23" s="14">
        <f t="shared" si="1"/>
        <v>0</v>
      </c>
      <c r="L23" s="10">
        <v>10</v>
      </c>
      <c r="M23" s="25" t="s">
        <v>30</v>
      </c>
      <c r="N23" s="26" t="s">
        <v>30</v>
      </c>
      <c r="O23" s="37" t="s">
        <v>31</v>
      </c>
      <c r="P23" s="38">
        <v>3920476.55</v>
      </c>
      <c r="Q23" s="38">
        <v>3920476.55</v>
      </c>
      <c r="R23" s="20">
        <v>3920476.55</v>
      </c>
      <c r="S23" s="39">
        <f t="shared" si="2"/>
        <v>100</v>
      </c>
      <c r="T23" s="40">
        <f t="shared" si="3"/>
        <v>100</v>
      </c>
      <c r="U23" s="23" t="s">
        <v>32</v>
      </c>
    </row>
    <row r="24" spans="2:21" ht="114.75" customHeight="1">
      <c r="B24" s="24" t="s">
        <v>46</v>
      </c>
      <c r="C24" s="13" t="s">
        <v>28</v>
      </c>
      <c r="D24" s="10">
        <v>40</v>
      </c>
      <c r="E24" s="10">
        <v>40</v>
      </c>
      <c r="F24" s="14">
        <f t="shared" si="0"/>
        <v>100</v>
      </c>
      <c r="G24" s="10">
        <v>10</v>
      </c>
      <c r="H24" s="15" t="s">
        <v>29</v>
      </c>
      <c r="I24" s="10">
        <v>0</v>
      </c>
      <c r="J24" s="10">
        <v>0</v>
      </c>
      <c r="K24" s="14" t="e">
        <f t="shared" si="1"/>
        <v>#DIV/0!</v>
      </c>
      <c r="L24" s="10">
        <v>10</v>
      </c>
      <c r="M24" s="25" t="s">
        <v>30</v>
      </c>
      <c r="N24" s="26" t="s">
        <v>30</v>
      </c>
      <c r="O24" s="19" t="s">
        <v>31</v>
      </c>
      <c r="P24" s="20">
        <v>6444980.1900000004</v>
      </c>
      <c r="Q24" s="20">
        <v>6444980.1900000004</v>
      </c>
      <c r="R24" s="20">
        <v>6444980.1900000004</v>
      </c>
      <c r="S24" s="21">
        <f t="shared" si="2"/>
        <v>100</v>
      </c>
      <c r="T24" s="36">
        <f t="shared" si="3"/>
        <v>100</v>
      </c>
      <c r="U24" s="23" t="s">
        <v>32</v>
      </c>
    </row>
    <row r="25" spans="2:21" ht="111" customHeight="1">
      <c r="B25" s="24" t="s">
        <v>47</v>
      </c>
      <c r="C25" s="13" t="s">
        <v>28</v>
      </c>
      <c r="D25" s="10">
        <v>12</v>
      </c>
      <c r="E25" s="10">
        <v>12</v>
      </c>
      <c r="F25" s="14">
        <f t="shared" si="0"/>
        <v>100</v>
      </c>
      <c r="G25" s="10">
        <v>10</v>
      </c>
      <c r="H25" s="15" t="s">
        <v>29</v>
      </c>
      <c r="I25" s="10">
        <v>0</v>
      </c>
      <c r="J25" s="10">
        <v>0</v>
      </c>
      <c r="K25" s="14" t="e">
        <f t="shared" si="1"/>
        <v>#DIV/0!</v>
      </c>
      <c r="L25" s="10">
        <v>10</v>
      </c>
      <c r="M25" s="25" t="s">
        <v>30</v>
      </c>
      <c r="N25" s="26" t="s">
        <v>30</v>
      </c>
      <c r="O25" s="27" t="s">
        <v>31</v>
      </c>
      <c r="P25" s="28">
        <v>4590503.4800000004</v>
      </c>
      <c r="Q25" s="28">
        <v>4590503.4800000004</v>
      </c>
      <c r="R25" s="20">
        <v>4590503.4800000004</v>
      </c>
      <c r="S25" s="31">
        <f t="shared" si="2"/>
        <v>100</v>
      </c>
      <c r="T25" s="41">
        <f t="shared" si="3"/>
        <v>100</v>
      </c>
      <c r="U25" s="23" t="s">
        <v>32</v>
      </c>
    </row>
    <row r="26" spans="2:21" ht="111.75" customHeight="1">
      <c r="B26" s="24" t="s">
        <v>48</v>
      </c>
      <c r="C26" s="13" t="s">
        <v>28</v>
      </c>
      <c r="D26" s="10">
        <v>9</v>
      </c>
      <c r="E26" s="10">
        <v>9</v>
      </c>
      <c r="F26" s="14">
        <f t="shared" si="0"/>
        <v>100</v>
      </c>
      <c r="G26" s="10">
        <v>10</v>
      </c>
      <c r="H26" s="15" t="s">
        <v>29</v>
      </c>
      <c r="I26" s="10">
        <v>0</v>
      </c>
      <c r="J26" s="10">
        <v>0</v>
      </c>
      <c r="K26" s="14" t="e">
        <f t="shared" si="1"/>
        <v>#DIV/0!</v>
      </c>
      <c r="L26" s="10">
        <v>10</v>
      </c>
      <c r="M26" s="25" t="s">
        <v>30</v>
      </c>
      <c r="N26" s="26" t="s">
        <v>30</v>
      </c>
      <c r="O26" s="19" t="s">
        <v>31</v>
      </c>
      <c r="P26" s="20">
        <v>7834332.4000000004</v>
      </c>
      <c r="Q26" s="20">
        <v>7834332.4000000004</v>
      </c>
      <c r="R26" s="29">
        <v>7834332.4000000004</v>
      </c>
      <c r="S26" s="21">
        <f t="shared" si="2"/>
        <v>100</v>
      </c>
      <c r="T26" s="36">
        <f t="shared" si="3"/>
        <v>100</v>
      </c>
      <c r="U26" s="23" t="s">
        <v>32</v>
      </c>
    </row>
    <row r="27" spans="2:21" ht="57" customHeight="1">
      <c r="B27" s="24" t="s">
        <v>49</v>
      </c>
      <c r="C27" s="13" t="s">
        <v>50</v>
      </c>
      <c r="D27" s="10">
        <v>34960</v>
      </c>
      <c r="E27" s="10">
        <v>34960</v>
      </c>
      <c r="F27" s="14">
        <f t="shared" si="0"/>
        <v>100</v>
      </c>
      <c r="G27" s="10">
        <v>10</v>
      </c>
      <c r="H27" s="15" t="s">
        <v>51</v>
      </c>
      <c r="I27" s="10">
        <v>0</v>
      </c>
      <c r="J27" s="10">
        <v>0</v>
      </c>
      <c r="K27" s="14" t="e">
        <f t="shared" si="1"/>
        <v>#DIV/0!</v>
      </c>
      <c r="L27" s="10">
        <v>10</v>
      </c>
      <c r="M27" s="25" t="s">
        <v>30</v>
      </c>
      <c r="N27" s="26" t="s">
        <v>30</v>
      </c>
      <c r="O27" s="19" t="s">
        <v>31</v>
      </c>
      <c r="P27" s="20">
        <v>7270883.2199999997</v>
      </c>
      <c r="Q27" s="29">
        <v>7270883.2199999997</v>
      </c>
      <c r="R27" s="30">
        <v>7270883.2199999997</v>
      </c>
      <c r="S27" s="21">
        <f t="shared" si="2"/>
        <v>100</v>
      </c>
      <c r="T27" s="22">
        <f t="shared" si="3"/>
        <v>100</v>
      </c>
      <c r="U27" s="23" t="s">
        <v>32</v>
      </c>
    </row>
    <row r="28" spans="2:21" ht="114" customHeight="1">
      <c r="B28" s="24" t="s">
        <v>52</v>
      </c>
      <c r="C28" s="13" t="s">
        <v>28</v>
      </c>
      <c r="D28" s="10">
        <v>182</v>
      </c>
      <c r="E28" s="10">
        <v>182</v>
      </c>
      <c r="F28" s="14">
        <f t="shared" si="0"/>
        <v>100</v>
      </c>
      <c r="G28" s="10">
        <v>10</v>
      </c>
      <c r="H28" s="15" t="s">
        <v>29</v>
      </c>
      <c r="I28" s="10">
        <v>50</v>
      </c>
      <c r="J28" s="10">
        <v>0</v>
      </c>
      <c r="K28" s="14">
        <f t="shared" si="1"/>
        <v>0</v>
      </c>
      <c r="L28" s="10">
        <v>10</v>
      </c>
      <c r="M28" s="25" t="s">
        <v>30</v>
      </c>
      <c r="N28" s="26" t="s">
        <v>30</v>
      </c>
      <c r="O28" s="19" t="s">
        <v>31</v>
      </c>
      <c r="P28" s="20">
        <v>8508535.4399999995</v>
      </c>
      <c r="Q28" s="20">
        <v>8508535.4399999995</v>
      </c>
      <c r="R28" s="29">
        <v>8508535.4399999995</v>
      </c>
      <c r="S28" s="21">
        <f t="shared" si="2"/>
        <v>100</v>
      </c>
      <c r="T28" s="22">
        <f t="shared" si="3"/>
        <v>100</v>
      </c>
      <c r="U28" s="23" t="s">
        <v>32</v>
      </c>
    </row>
    <row r="29" spans="2:21" ht="129" customHeight="1">
      <c r="B29" s="24" t="s">
        <v>53</v>
      </c>
      <c r="C29" s="13" t="s">
        <v>28</v>
      </c>
      <c r="D29" s="10">
        <v>138</v>
      </c>
      <c r="E29" s="10">
        <v>138</v>
      </c>
      <c r="F29" s="14">
        <f t="shared" si="0"/>
        <v>100</v>
      </c>
      <c r="G29" s="10">
        <v>10</v>
      </c>
      <c r="H29" s="15" t="s">
        <v>29</v>
      </c>
      <c r="I29" s="10">
        <v>0</v>
      </c>
      <c r="J29" s="10">
        <v>0</v>
      </c>
      <c r="K29" s="14" t="e">
        <f t="shared" si="1"/>
        <v>#DIV/0!</v>
      </c>
      <c r="L29" s="10">
        <v>10</v>
      </c>
      <c r="M29" s="25" t="s">
        <v>30</v>
      </c>
      <c r="N29" s="26" t="s">
        <v>30</v>
      </c>
      <c r="O29" s="19" t="s">
        <v>31</v>
      </c>
      <c r="P29" s="20">
        <v>13845289.890000001</v>
      </c>
      <c r="Q29" s="29">
        <v>13845289.890000001</v>
      </c>
      <c r="R29" s="30">
        <v>13845289.890000001</v>
      </c>
      <c r="S29" s="21">
        <f t="shared" si="2"/>
        <v>100</v>
      </c>
      <c r="T29" s="22">
        <f t="shared" si="3"/>
        <v>100</v>
      </c>
      <c r="U29" s="23" t="s">
        <v>32</v>
      </c>
    </row>
    <row r="30" spans="2:21" ht="123" customHeight="1">
      <c r="B30" s="12" t="s">
        <v>54</v>
      </c>
      <c r="C30" s="13" t="s">
        <v>28</v>
      </c>
      <c r="D30" s="10">
        <v>48</v>
      </c>
      <c r="E30" s="10">
        <v>48</v>
      </c>
      <c r="F30" s="14">
        <f t="shared" si="0"/>
        <v>100</v>
      </c>
      <c r="G30" s="10">
        <v>10</v>
      </c>
      <c r="H30" s="15" t="s">
        <v>29</v>
      </c>
      <c r="I30" s="10">
        <v>29</v>
      </c>
      <c r="J30" s="10">
        <v>0</v>
      </c>
      <c r="K30" s="14">
        <f t="shared" si="1"/>
        <v>0</v>
      </c>
      <c r="L30" s="10">
        <v>10</v>
      </c>
      <c r="M30" s="25" t="s">
        <v>30</v>
      </c>
      <c r="N30" s="26" t="s">
        <v>30</v>
      </c>
      <c r="O30" s="19" t="s">
        <v>31</v>
      </c>
      <c r="P30" s="42">
        <v>3777246.01</v>
      </c>
      <c r="Q30" s="42">
        <v>3777246.01</v>
      </c>
      <c r="R30" s="43">
        <v>3777246.01</v>
      </c>
      <c r="S30" s="21">
        <f t="shared" si="2"/>
        <v>100</v>
      </c>
      <c r="T30" s="36">
        <f t="shared" si="3"/>
        <v>100</v>
      </c>
      <c r="U30" s="23" t="s">
        <v>32</v>
      </c>
    </row>
    <row r="31" spans="2:21" ht="119.25" customHeight="1">
      <c r="B31" s="12" t="s">
        <v>55</v>
      </c>
      <c r="C31" s="13" t="s">
        <v>28</v>
      </c>
      <c r="D31" s="10">
        <v>39</v>
      </c>
      <c r="E31" s="10">
        <v>39</v>
      </c>
      <c r="F31" s="14">
        <f t="shared" si="0"/>
        <v>100</v>
      </c>
      <c r="G31" s="10">
        <v>10</v>
      </c>
      <c r="H31" s="15" t="s">
        <v>29</v>
      </c>
      <c r="I31" s="10">
        <v>0</v>
      </c>
      <c r="J31" s="10">
        <v>0</v>
      </c>
      <c r="K31" s="14" t="e">
        <f t="shared" si="1"/>
        <v>#DIV/0!</v>
      </c>
      <c r="L31" s="10">
        <v>10</v>
      </c>
      <c r="M31" s="25" t="s">
        <v>30</v>
      </c>
      <c r="N31" s="26" t="s">
        <v>30</v>
      </c>
      <c r="O31" s="19" t="s">
        <v>31</v>
      </c>
      <c r="P31" s="20">
        <v>7533475.4199999999</v>
      </c>
      <c r="Q31" s="29">
        <v>7533475.4199999999</v>
      </c>
      <c r="R31" s="30">
        <v>7533475.4199999999</v>
      </c>
      <c r="S31" s="21">
        <f t="shared" si="2"/>
        <v>100</v>
      </c>
      <c r="T31" s="22">
        <f t="shared" si="3"/>
        <v>100</v>
      </c>
      <c r="U31" s="23" t="s">
        <v>32</v>
      </c>
    </row>
    <row r="32" spans="2:21" ht="119.25" customHeight="1">
      <c r="B32" s="12" t="s">
        <v>56</v>
      </c>
      <c r="C32" s="44" t="s">
        <v>28</v>
      </c>
      <c r="D32" s="10">
        <v>6</v>
      </c>
      <c r="E32" s="10">
        <v>6</v>
      </c>
      <c r="F32" s="14">
        <f t="shared" si="0"/>
        <v>100</v>
      </c>
      <c r="G32" s="10">
        <v>10</v>
      </c>
      <c r="H32" s="15" t="s">
        <v>29</v>
      </c>
      <c r="I32" s="3">
        <v>0</v>
      </c>
      <c r="J32" s="3">
        <v>0</v>
      </c>
      <c r="K32" s="45" t="e">
        <f t="shared" si="1"/>
        <v>#DIV/0!</v>
      </c>
      <c r="L32" s="3">
        <v>10</v>
      </c>
      <c r="M32" s="46" t="s">
        <v>30</v>
      </c>
      <c r="N32" s="47" t="s">
        <v>30</v>
      </c>
      <c r="O32" s="48" t="s">
        <v>31</v>
      </c>
      <c r="P32" s="20">
        <v>3757499.88</v>
      </c>
      <c r="Q32" s="20">
        <v>3757499.88</v>
      </c>
      <c r="R32" s="29">
        <v>3757499.88</v>
      </c>
      <c r="S32" s="21">
        <f t="shared" si="2"/>
        <v>100</v>
      </c>
      <c r="T32" s="22">
        <f t="shared" si="3"/>
        <v>100</v>
      </c>
      <c r="U32" s="23" t="s">
        <v>32</v>
      </c>
    </row>
    <row r="33" spans="1:25" ht="111.75" customHeight="1">
      <c r="A33" s="20"/>
      <c r="B33" s="49" t="s">
        <v>57</v>
      </c>
      <c r="C33" s="13" t="s">
        <v>28</v>
      </c>
      <c r="D33" s="10">
        <v>30</v>
      </c>
      <c r="E33" s="10">
        <v>30</v>
      </c>
      <c r="F33" s="14">
        <f t="shared" si="0"/>
        <v>100</v>
      </c>
      <c r="G33" s="10">
        <v>10</v>
      </c>
      <c r="H33" s="15" t="s">
        <v>29</v>
      </c>
      <c r="I33" s="10">
        <v>0</v>
      </c>
      <c r="J33" s="10">
        <v>0</v>
      </c>
      <c r="K33" s="14" t="e">
        <f t="shared" si="1"/>
        <v>#DIV/0!</v>
      </c>
      <c r="L33" s="10">
        <v>10</v>
      </c>
      <c r="M33" s="25" t="s">
        <v>30</v>
      </c>
      <c r="N33" s="26" t="s">
        <v>30</v>
      </c>
      <c r="O33" s="19" t="s">
        <v>31</v>
      </c>
      <c r="P33" s="20">
        <v>3896805.82</v>
      </c>
      <c r="Q33" s="20">
        <v>3896805.82</v>
      </c>
      <c r="R33" s="20">
        <v>3896805.82</v>
      </c>
      <c r="S33" s="21">
        <f t="shared" si="2"/>
        <v>100</v>
      </c>
      <c r="T33" s="22">
        <f t="shared" si="3"/>
        <v>100</v>
      </c>
      <c r="U33" s="23" t="s">
        <v>32</v>
      </c>
    </row>
    <row r="34" spans="1:25" ht="122.25" customHeight="1">
      <c r="B34" s="12" t="s">
        <v>58</v>
      </c>
      <c r="C34" s="13" t="s">
        <v>28</v>
      </c>
      <c r="D34" s="10">
        <v>18</v>
      </c>
      <c r="E34" s="10">
        <v>18</v>
      </c>
      <c r="F34" s="14">
        <f t="shared" si="0"/>
        <v>100</v>
      </c>
      <c r="G34" s="10">
        <v>10</v>
      </c>
      <c r="H34" s="15" t="s">
        <v>29</v>
      </c>
      <c r="I34" s="10">
        <v>0</v>
      </c>
      <c r="J34" s="10">
        <v>0</v>
      </c>
      <c r="K34" s="14" t="e">
        <f t="shared" si="1"/>
        <v>#DIV/0!</v>
      </c>
      <c r="L34" s="10">
        <v>10</v>
      </c>
      <c r="M34" s="25" t="s">
        <v>30</v>
      </c>
      <c r="N34" s="26" t="s">
        <v>30</v>
      </c>
      <c r="O34" s="19" t="s">
        <v>31</v>
      </c>
      <c r="P34" s="42">
        <v>1496740.91</v>
      </c>
      <c r="Q34" s="43">
        <v>1496740.91</v>
      </c>
      <c r="R34" s="50">
        <v>1496740.91</v>
      </c>
      <c r="S34" s="21">
        <f t="shared" si="2"/>
        <v>100</v>
      </c>
      <c r="T34" s="22">
        <f t="shared" si="3"/>
        <v>100</v>
      </c>
      <c r="U34" s="23" t="s">
        <v>32</v>
      </c>
    </row>
    <row r="35" spans="1:25" ht="54.75" customHeight="1">
      <c r="B35" s="12" t="s">
        <v>59</v>
      </c>
      <c r="C35" s="25" t="s">
        <v>60</v>
      </c>
      <c r="D35" s="10">
        <v>520</v>
      </c>
      <c r="E35" s="10">
        <v>520</v>
      </c>
      <c r="F35" s="14">
        <f t="shared" si="0"/>
        <v>100</v>
      </c>
      <c r="G35" s="10">
        <v>10</v>
      </c>
      <c r="H35" s="25" t="s">
        <v>61</v>
      </c>
      <c r="I35" s="10" t="s">
        <v>61</v>
      </c>
      <c r="J35" s="10" t="s">
        <v>61</v>
      </c>
      <c r="K35" s="14" t="e">
        <f t="shared" si="1"/>
        <v>#VALUE!</v>
      </c>
      <c r="L35" s="10">
        <v>10</v>
      </c>
      <c r="M35" s="25" t="s">
        <v>30</v>
      </c>
      <c r="N35" s="26" t="s">
        <v>61</v>
      </c>
      <c r="O35" s="19" t="s">
        <v>31</v>
      </c>
      <c r="P35" s="20">
        <v>1967023.5</v>
      </c>
      <c r="Q35" s="20">
        <v>1967023.5</v>
      </c>
      <c r="R35" s="29">
        <v>1967023.5</v>
      </c>
      <c r="S35" s="21">
        <f t="shared" si="2"/>
        <v>100</v>
      </c>
      <c r="T35" s="22">
        <f t="shared" si="3"/>
        <v>100</v>
      </c>
      <c r="U35" s="23" t="s">
        <v>32</v>
      </c>
    </row>
    <row r="36" spans="1:25" ht="75" customHeight="1">
      <c r="B36" s="12" t="s">
        <v>62</v>
      </c>
      <c r="C36" s="25" t="s">
        <v>63</v>
      </c>
      <c r="D36" s="10">
        <v>40</v>
      </c>
      <c r="E36" s="10">
        <v>40</v>
      </c>
      <c r="F36" s="14">
        <f t="shared" si="0"/>
        <v>100</v>
      </c>
      <c r="G36" s="10">
        <v>10</v>
      </c>
      <c r="H36" s="25" t="s">
        <v>64</v>
      </c>
      <c r="I36" s="10">
        <v>0</v>
      </c>
      <c r="J36" s="10">
        <v>0</v>
      </c>
      <c r="K36" s="14" t="e">
        <f t="shared" si="1"/>
        <v>#DIV/0!</v>
      </c>
      <c r="L36" s="10">
        <v>10</v>
      </c>
      <c r="M36" s="25" t="s">
        <v>30</v>
      </c>
      <c r="N36" s="26" t="s">
        <v>30</v>
      </c>
      <c r="O36" s="19" t="s">
        <v>31</v>
      </c>
      <c r="P36" s="42">
        <v>1321082.81</v>
      </c>
      <c r="Q36" s="43">
        <v>1321082.81</v>
      </c>
      <c r="R36" s="50">
        <v>1321082.81</v>
      </c>
      <c r="S36" s="51">
        <f t="shared" si="2"/>
        <v>100</v>
      </c>
      <c r="T36" s="52">
        <f t="shared" si="3"/>
        <v>100</v>
      </c>
      <c r="U36" s="23" t="s">
        <v>32</v>
      </c>
    </row>
    <row r="37" spans="1:25" ht="74.25" customHeight="1">
      <c r="B37" s="12" t="s">
        <v>65</v>
      </c>
      <c r="C37" s="25" t="s">
        <v>63</v>
      </c>
      <c r="D37" s="10">
        <v>90</v>
      </c>
      <c r="E37" s="10">
        <v>90</v>
      </c>
      <c r="F37" s="14">
        <f t="shared" si="0"/>
        <v>100</v>
      </c>
      <c r="G37" s="10">
        <v>10</v>
      </c>
      <c r="H37" s="25" t="s">
        <v>64</v>
      </c>
      <c r="I37" s="10">
        <v>0</v>
      </c>
      <c r="J37" s="10">
        <v>0</v>
      </c>
      <c r="K37" s="14" t="e">
        <f t="shared" si="1"/>
        <v>#DIV/0!</v>
      </c>
      <c r="L37" s="10">
        <v>10</v>
      </c>
      <c r="M37" s="25" t="s">
        <v>30</v>
      </c>
      <c r="N37" s="26" t="s">
        <v>30</v>
      </c>
      <c r="O37" s="19" t="s">
        <v>31</v>
      </c>
      <c r="P37" s="42">
        <v>1525018.19</v>
      </c>
      <c r="Q37" s="42">
        <v>1525018.19</v>
      </c>
      <c r="R37" s="43">
        <v>1525018.19</v>
      </c>
      <c r="S37" s="51">
        <f t="shared" si="2"/>
        <v>100</v>
      </c>
      <c r="T37" s="52">
        <f t="shared" si="3"/>
        <v>100</v>
      </c>
      <c r="U37" s="23" t="s">
        <v>32</v>
      </c>
    </row>
    <row r="38" spans="1:25" ht="74.25" customHeight="1">
      <c r="B38" s="12" t="s">
        <v>66</v>
      </c>
      <c r="C38" s="25" t="s">
        <v>63</v>
      </c>
      <c r="D38" s="10">
        <v>50</v>
      </c>
      <c r="E38" s="10">
        <v>55</v>
      </c>
      <c r="F38" s="14">
        <f t="shared" si="0"/>
        <v>110.00000000000001</v>
      </c>
      <c r="G38" s="10">
        <v>10</v>
      </c>
      <c r="H38" s="25" t="s">
        <v>64</v>
      </c>
      <c r="I38" s="10">
        <v>0</v>
      </c>
      <c r="J38" s="10">
        <v>0</v>
      </c>
      <c r="K38" s="14" t="e">
        <f t="shared" si="1"/>
        <v>#DIV/0!</v>
      </c>
      <c r="L38" s="10">
        <v>10</v>
      </c>
      <c r="M38" s="25" t="s">
        <v>30</v>
      </c>
      <c r="N38" s="26" t="s">
        <v>30</v>
      </c>
      <c r="O38" s="19" t="s">
        <v>31</v>
      </c>
      <c r="P38" s="42">
        <v>3213899</v>
      </c>
      <c r="Q38" s="43">
        <v>3213899</v>
      </c>
      <c r="R38" s="50">
        <v>3213899</v>
      </c>
      <c r="S38" s="51">
        <f t="shared" si="2"/>
        <v>100</v>
      </c>
      <c r="T38" s="52">
        <f t="shared" si="3"/>
        <v>100</v>
      </c>
      <c r="U38" s="23" t="s">
        <v>32</v>
      </c>
    </row>
    <row r="39" spans="1:25" ht="66.75" customHeight="1">
      <c r="B39" s="12" t="s">
        <v>67</v>
      </c>
      <c r="C39" s="25" t="s">
        <v>63</v>
      </c>
      <c r="D39" s="10">
        <v>48</v>
      </c>
      <c r="E39" s="10">
        <v>48</v>
      </c>
      <c r="F39" s="14">
        <f t="shared" si="0"/>
        <v>100</v>
      </c>
      <c r="G39" s="10">
        <v>10</v>
      </c>
      <c r="H39" s="25" t="s">
        <v>64</v>
      </c>
      <c r="I39" s="10">
        <v>0</v>
      </c>
      <c r="J39" s="10">
        <v>0</v>
      </c>
      <c r="K39" s="14" t="e">
        <f t="shared" si="1"/>
        <v>#DIV/0!</v>
      </c>
      <c r="L39" s="10">
        <v>10</v>
      </c>
      <c r="M39" s="25" t="s">
        <v>30</v>
      </c>
      <c r="N39" s="26" t="s">
        <v>30</v>
      </c>
      <c r="O39" s="19" t="s">
        <v>31</v>
      </c>
      <c r="P39" s="20">
        <v>4961431.08</v>
      </c>
      <c r="Q39" s="20">
        <v>4961431.08</v>
      </c>
      <c r="R39" s="29">
        <v>4961431.08</v>
      </c>
      <c r="S39" s="21">
        <f t="shared" si="2"/>
        <v>100</v>
      </c>
      <c r="T39" s="22">
        <f t="shared" si="3"/>
        <v>100</v>
      </c>
      <c r="U39" s="23" t="s">
        <v>32</v>
      </c>
    </row>
    <row r="40" spans="1:25" ht="81.75" customHeight="1">
      <c r="B40" s="12" t="s">
        <v>68</v>
      </c>
      <c r="C40" s="25" t="s">
        <v>63</v>
      </c>
      <c r="D40" s="10">
        <v>74</v>
      </c>
      <c r="E40" s="10">
        <v>74</v>
      </c>
      <c r="F40" s="14">
        <f t="shared" si="0"/>
        <v>100</v>
      </c>
      <c r="G40" s="10">
        <v>10</v>
      </c>
      <c r="H40" s="25" t="s">
        <v>64</v>
      </c>
      <c r="I40" s="10">
        <v>0</v>
      </c>
      <c r="J40" s="10">
        <v>0</v>
      </c>
      <c r="K40" s="14" t="e">
        <f t="shared" si="1"/>
        <v>#DIV/0!</v>
      </c>
      <c r="L40" s="10">
        <v>10</v>
      </c>
      <c r="M40" s="25" t="s">
        <v>30</v>
      </c>
      <c r="N40" s="26" t="s">
        <v>30</v>
      </c>
      <c r="O40" s="19" t="s">
        <v>31</v>
      </c>
      <c r="P40" s="42">
        <v>1026771.5</v>
      </c>
      <c r="Q40" s="43">
        <v>1026771.5</v>
      </c>
      <c r="R40" s="50">
        <v>1026771.5</v>
      </c>
      <c r="S40" s="21">
        <f t="shared" si="2"/>
        <v>100</v>
      </c>
      <c r="T40" s="22">
        <f t="shared" si="3"/>
        <v>100</v>
      </c>
      <c r="U40" s="23" t="s">
        <v>32</v>
      </c>
    </row>
    <row r="41" spans="1:25" ht="60" customHeight="1">
      <c r="B41" s="12" t="s">
        <v>69</v>
      </c>
      <c r="C41" s="25" t="s">
        <v>63</v>
      </c>
      <c r="D41" s="10">
        <v>25</v>
      </c>
      <c r="E41" s="10">
        <v>25</v>
      </c>
      <c r="F41" s="14">
        <f t="shared" si="0"/>
        <v>100</v>
      </c>
      <c r="G41" s="10">
        <v>10</v>
      </c>
      <c r="H41" s="25" t="s">
        <v>64</v>
      </c>
      <c r="I41" s="10">
        <v>0</v>
      </c>
      <c r="J41" s="10">
        <v>0</v>
      </c>
      <c r="K41" s="14" t="e">
        <f t="shared" si="1"/>
        <v>#DIV/0!</v>
      </c>
      <c r="L41" s="10">
        <v>10</v>
      </c>
      <c r="M41" s="25" t="s">
        <v>30</v>
      </c>
      <c r="N41" s="26" t="s">
        <v>30</v>
      </c>
      <c r="O41" s="19" t="s">
        <v>31</v>
      </c>
      <c r="P41" s="42">
        <v>2644405.9</v>
      </c>
      <c r="Q41" s="42">
        <v>2644405.9</v>
      </c>
      <c r="R41" s="43">
        <v>2644405.9</v>
      </c>
      <c r="S41" s="21">
        <f t="shared" si="2"/>
        <v>100</v>
      </c>
      <c r="T41" s="22">
        <f t="shared" si="3"/>
        <v>100</v>
      </c>
      <c r="U41" s="23" t="s">
        <v>32</v>
      </c>
    </row>
    <row r="42" spans="1:25" ht="72.75" customHeight="1">
      <c r="B42" s="12" t="s">
        <v>70</v>
      </c>
      <c r="C42" s="25" t="s">
        <v>63</v>
      </c>
      <c r="D42" s="10">
        <v>4</v>
      </c>
      <c r="E42" s="10">
        <v>4</v>
      </c>
      <c r="F42" s="14">
        <f t="shared" si="0"/>
        <v>100</v>
      </c>
      <c r="G42" s="10">
        <v>10</v>
      </c>
      <c r="H42" s="25" t="s">
        <v>64</v>
      </c>
      <c r="I42" s="10">
        <v>0</v>
      </c>
      <c r="J42" s="10">
        <v>0</v>
      </c>
      <c r="K42" s="14" t="e">
        <f t="shared" si="1"/>
        <v>#DIV/0!</v>
      </c>
      <c r="L42" s="10">
        <v>10</v>
      </c>
      <c r="M42" s="25" t="s">
        <v>30</v>
      </c>
      <c r="N42" s="26" t="s">
        <v>30</v>
      </c>
      <c r="O42" s="19" t="s">
        <v>31</v>
      </c>
      <c r="P42" s="42">
        <v>1821194.1</v>
      </c>
      <c r="Q42" s="43">
        <v>1821194.1</v>
      </c>
      <c r="R42" s="50">
        <v>1821194.1</v>
      </c>
      <c r="S42" s="21">
        <f t="shared" si="2"/>
        <v>100</v>
      </c>
      <c r="T42" s="22">
        <f t="shared" si="3"/>
        <v>100</v>
      </c>
      <c r="U42" s="23" t="s">
        <v>32</v>
      </c>
    </row>
    <row r="43" spans="1:25" ht="66.75" customHeight="1">
      <c r="B43" s="12" t="s">
        <v>71</v>
      </c>
      <c r="C43" s="25" t="s">
        <v>63</v>
      </c>
      <c r="D43" s="10">
        <v>394</v>
      </c>
      <c r="E43" s="10">
        <v>394</v>
      </c>
      <c r="F43" s="14">
        <f t="shared" si="0"/>
        <v>100</v>
      </c>
      <c r="G43" s="10">
        <v>10</v>
      </c>
      <c r="H43" s="25" t="s">
        <v>64</v>
      </c>
      <c r="I43" s="10">
        <v>0</v>
      </c>
      <c r="J43" s="10">
        <v>0</v>
      </c>
      <c r="K43" s="14" t="e">
        <f t="shared" si="1"/>
        <v>#DIV/0!</v>
      </c>
      <c r="L43" s="10">
        <v>10</v>
      </c>
      <c r="M43" s="25" t="s">
        <v>30</v>
      </c>
      <c r="N43" s="26" t="s">
        <v>30</v>
      </c>
      <c r="O43" s="19" t="s">
        <v>31</v>
      </c>
      <c r="P43" s="20">
        <v>211797.42</v>
      </c>
      <c r="Q43" s="20">
        <v>211797.42</v>
      </c>
      <c r="R43" s="29">
        <v>211797.42</v>
      </c>
      <c r="S43" s="21">
        <f t="shared" si="2"/>
        <v>100</v>
      </c>
      <c r="T43" s="22">
        <f t="shared" si="3"/>
        <v>100</v>
      </c>
      <c r="U43" s="23" t="s">
        <v>32</v>
      </c>
      <c r="V43" s="53"/>
      <c r="W43" s="53"/>
      <c r="X43" s="53"/>
      <c r="Y43" s="53"/>
    </row>
    <row r="44" spans="1:25" ht="53.25" customHeight="1">
      <c r="B44" s="54" t="s">
        <v>72</v>
      </c>
      <c r="C44" s="55" t="s">
        <v>73</v>
      </c>
      <c r="D44" s="8">
        <v>19080</v>
      </c>
      <c r="E44" s="56">
        <v>19080</v>
      </c>
      <c r="F44" s="57">
        <f t="shared" si="0"/>
        <v>100</v>
      </c>
      <c r="G44" s="8">
        <v>10</v>
      </c>
      <c r="H44" s="55" t="s">
        <v>51</v>
      </c>
      <c r="I44" s="8">
        <v>0</v>
      </c>
      <c r="J44" s="8">
        <v>0</v>
      </c>
      <c r="K44" s="57" t="e">
        <f t="shared" si="1"/>
        <v>#DIV/0!</v>
      </c>
      <c r="L44" s="8">
        <v>10</v>
      </c>
      <c r="M44" s="55" t="s">
        <v>30</v>
      </c>
      <c r="N44" s="48" t="s">
        <v>30</v>
      </c>
      <c r="O44" s="19" t="s">
        <v>31</v>
      </c>
      <c r="P44" s="20">
        <v>15775163.27</v>
      </c>
      <c r="Q44" s="29">
        <v>15775163.27</v>
      </c>
      <c r="R44" s="30">
        <v>15775163.27</v>
      </c>
      <c r="S44" s="21">
        <f t="shared" si="2"/>
        <v>100</v>
      </c>
      <c r="T44" s="22">
        <f t="shared" si="3"/>
        <v>100</v>
      </c>
      <c r="U44" s="23" t="s">
        <v>32</v>
      </c>
    </row>
    <row r="45" spans="1:25" ht="81.75" customHeight="1">
      <c r="B45" s="58" t="s">
        <v>74</v>
      </c>
      <c r="C45" s="59" t="s">
        <v>75</v>
      </c>
      <c r="D45" s="60">
        <v>2</v>
      </c>
      <c r="E45" s="60">
        <v>2</v>
      </c>
      <c r="F45" s="61">
        <f t="shared" si="0"/>
        <v>100</v>
      </c>
      <c r="G45" s="60">
        <v>10</v>
      </c>
      <c r="H45" s="62" t="s">
        <v>76</v>
      </c>
      <c r="I45" s="60">
        <v>30</v>
      </c>
      <c r="J45" s="60">
        <v>30</v>
      </c>
      <c r="K45" s="61">
        <f t="shared" si="1"/>
        <v>100</v>
      </c>
      <c r="L45" s="60">
        <v>10</v>
      </c>
      <c r="M45" s="59" t="s">
        <v>30</v>
      </c>
      <c r="N45" s="63" t="s">
        <v>30</v>
      </c>
      <c r="O45" s="19" t="s">
        <v>31</v>
      </c>
      <c r="P45" s="20">
        <v>5870011.3399999999</v>
      </c>
      <c r="Q45" s="20">
        <v>5870011.3399999999</v>
      </c>
      <c r="R45" s="20">
        <v>5870011.3399999999</v>
      </c>
      <c r="S45" s="21">
        <f t="shared" si="2"/>
        <v>100</v>
      </c>
      <c r="T45" s="22">
        <f t="shared" si="3"/>
        <v>100</v>
      </c>
      <c r="U45" s="23" t="s">
        <v>32</v>
      </c>
    </row>
    <row r="46" spans="1:25" ht="45" customHeight="1">
      <c r="B46" s="64"/>
      <c r="C46" s="48"/>
      <c r="D46" s="48"/>
      <c r="E46" s="48"/>
      <c r="F46" s="65"/>
      <c r="G46" s="48"/>
      <c r="H46" s="66"/>
      <c r="I46" s="48"/>
      <c r="J46" s="48"/>
      <c r="K46" s="65"/>
      <c r="L46" s="48"/>
      <c r="M46" s="48"/>
      <c r="N46" s="48"/>
      <c r="O46" s="48"/>
      <c r="P46" s="67">
        <f>P10+P11+P12+P13+P14+P15+P16+P17+P18+P19+P20+P21+P22+P23+P24+P25+P26+P27+P28+P29+P30+P31+P33+P34+P35+P36+P37+P38+P39+P40+P41+P42+P43+P44+P45+P32</f>
        <v>172748907.662</v>
      </c>
      <c r="Q46" s="67">
        <f>Q10+Q11+Q12+Q13+Q14+Q15+Q16+Q17+Q18+Q19+Q20+Q21+Q22+Q23+Q24+Q25+Q26+Q27+Q28+Q29+Q30+Q31+Q33+Q34+Q35+Q36+Q37+Q38+Q39+Q40+Q41+Q42+Q43+Q44+Q45+Q32</f>
        <v>172748907.662</v>
      </c>
      <c r="R46" s="67">
        <f>R10+R11+R12+R13+R14+R15+R16+R17+R18+R19+R20+R21+R22+R23+R24+R25+R26+R27+R28+R29+R30+R31+R33+R34+R35+R36+R37+R38+R39+R40+R41+R42+R43+R44+R45+R32</f>
        <v>172748907.662</v>
      </c>
      <c r="S46" s="53"/>
      <c r="T46" s="53"/>
      <c r="U46" s="48"/>
    </row>
    <row r="47" spans="1:25" ht="23.25">
      <c r="B47" s="68" t="s">
        <v>77</v>
      </c>
      <c r="C47" s="69"/>
      <c r="D47" s="2"/>
      <c r="E47" s="142"/>
      <c r="F47" s="142"/>
      <c r="G47" s="2"/>
      <c r="H47" s="2"/>
      <c r="I47" s="2"/>
      <c r="J47" s="2"/>
      <c r="K47" s="2"/>
      <c r="L47" s="2"/>
      <c r="M47" s="2"/>
      <c r="N47" s="2"/>
      <c r="O47" s="2"/>
      <c r="P47" s="29"/>
      <c r="Q47" s="53"/>
      <c r="R47" s="70"/>
      <c r="S47" s="70"/>
      <c r="T47" s="70"/>
      <c r="U47" s="2"/>
    </row>
    <row r="48" spans="1:25" ht="23.25">
      <c r="B48" s="68"/>
      <c r="C48" s="71" t="s">
        <v>78</v>
      </c>
      <c r="D48" s="2"/>
      <c r="E48" s="143" t="s">
        <v>79</v>
      </c>
      <c r="F48" s="143"/>
      <c r="G48" s="2"/>
      <c r="H48" s="2"/>
      <c r="I48" s="2"/>
      <c r="J48" s="2"/>
      <c r="K48" s="2"/>
      <c r="L48" s="2"/>
      <c r="M48" s="2"/>
      <c r="N48" s="2"/>
      <c r="O48" s="2"/>
      <c r="P48" s="29"/>
      <c r="Q48" s="70"/>
      <c r="R48" s="70"/>
      <c r="S48" s="70"/>
      <c r="T48" s="2"/>
      <c r="U48" s="2"/>
    </row>
    <row r="49" spans="2:21" ht="23.25">
      <c r="B49" s="68"/>
      <c r="C49" s="71"/>
      <c r="D49" s="2"/>
      <c r="E49" s="71"/>
      <c r="F49" s="71"/>
      <c r="G49" s="2"/>
      <c r="H49" s="2"/>
      <c r="I49" s="2"/>
      <c r="J49" s="2"/>
      <c r="K49" s="2"/>
      <c r="L49" s="2"/>
      <c r="M49" s="2"/>
      <c r="N49" s="2"/>
      <c r="O49" s="2"/>
      <c r="P49" s="29"/>
      <c r="Q49" s="70"/>
      <c r="R49" s="72"/>
      <c r="S49" s="70"/>
      <c r="T49" s="2"/>
      <c r="U49" s="2"/>
    </row>
    <row r="50" spans="2:21" ht="23.25">
      <c r="B50" s="68"/>
      <c r="C50" s="71"/>
      <c r="D50" s="2"/>
      <c r="E50" s="71"/>
      <c r="F50" s="71"/>
      <c r="G50" s="2"/>
      <c r="H50" s="2"/>
      <c r="I50" s="2"/>
      <c r="J50" s="2"/>
      <c r="K50" s="2"/>
      <c r="L50" s="2"/>
      <c r="M50" s="2"/>
      <c r="N50" s="2"/>
      <c r="O50" s="2"/>
      <c r="P50" s="73"/>
      <c r="Q50" s="70"/>
      <c r="R50" s="70"/>
      <c r="S50" s="70"/>
      <c r="T50" s="2"/>
      <c r="U50" s="2"/>
    </row>
    <row r="51" spans="2:21" ht="23.25">
      <c r="B51" s="68"/>
      <c r="C51" s="74"/>
      <c r="D51" s="7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43"/>
      <c r="Q51" s="70"/>
      <c r="R51" s="70"/>
      <c r="S51" s="70"/>
      <c r="T51" s="2"/>
      <c r="U51" s="2"/>
    </row>
    <row r="52" spans="2:21" ht="23.25">
      <c r="B52" s="68"/>
      <c r="C52" s="74"/>
      <c r="D52" s="7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9"/>
      <c r="Q52" s="70"/>
      <c r="R52" s="70"/>
      <c r="S52" s="70"/>
      <c r="T52" s="2"/>
      <c r="U52" s="2"/>
    </row>
    <row r="53" spans="2:21" ht="23.25">
      <c r="B53" s="68" t="s">
        <v>80</v>
      </c>
      <c r="C53" s="69"/>
      <c r="D53" s="2"/>
      <c r="E53" s="142" t="s">
        <v>81</v>
      </c>
      <c r="F53" s="142"/>
      <c r="G53" s="2"/>
      <c r="H53" s="2"/>
      <c r="I53" s="2"/>
      <c r="J53" s="2"/>
      <c r="K53" s="2"/>
      <c r="L53" s="2"/>
      <c r="M53" s="2"/>
      <c r="N53" s="2"/>
      <c r="O53" s="2"/>
      <c r="P53" s="70"/>
      <c r="Q53" s="70"/>
      <c r="R53" s="70"/>
      <c r="S53" s="70"/>
      <c r="T53" s="2"/>
      <c r="U53" s="2"/>
    </row>
    <row r="54" spans="2:21" ht="23.25">
      <c r="B54" s="68"/>
      <c r="C54" s="71" t="s">
        <v>78</v>
      </c>
      <c r="D54" s="2"/>
      <c r="E54" s="143" t="s">
        <v>79</v>
      </c>
      <c r="F54" s="14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</sheetData>
  <mergeCells count="47">
    <mergeCell ref="E54:F54"/>
    <mergeCell ref="T8:T9"/>
    <mergeCell ref="U8:U9"/>
    <mergeCell ref="E47:F47"/>
    <mergeCell ref="E48:F48"/>
    <mergeCell ref="E53:F53"/>
    <mergeCell ref="N8:N9"/>
    <mergeCell ref="O8:O9"/>
    <mergeCell ref="P8:P9"/>
    <mergeCell ref="Q8:Q9"/>
    <mergeCell ref="R8:R9"/>
    <mergeCell ref="H8:H9"/>
    <mergeCell ref="I8:I9"/>
    <mergeCell ref="J8:J9"/>
    <mergeCell ref="L8:L9"/>
    <mergeCell ref="M8:M9"/>
    <mergeCell ref="B8:B9"/>
    <mergeCell ref="C8:C9"/>
    <mergeCell ref="D8:D9"/>
    <mergeCell ref="E8:E9"/>
    <mergeCell ref="G8:G9"/>
    <mergeCell ref="R5:R7"/>
    <mergeCell ref="S5:T5"/>
    <mergeCell ref="D6:D7"/>
    <mergeCell ref="E6:F6"/>
    <mergeCell ref="G6:G7"/>
    <mergeCell ref="I6:I7"/>
    <mergeCell ref="J6:K6"/>
    <mergeCell ref="L6:L7"/>
    <mergeCell ref="S6:S7"/>
    <mergeCell ref="T6:T7"/>
    <mergeCell ref="C1:U1"/>
    <mergeCell ref="C2:U2"/>
    <mergeCell ref="B4:B7"/>
    <mergeCell ref="C4:G4"/>
    <mergeCell ref="H4:L4"/>
    <mergeCell ref="M4:M7"/>
    <mergeCell ref="N4:N7"/>
    <mergeCell ref="O4:O7"/>
    <mergeCell ref="P4:P7"/>
    <mergeCell ref="Q4:Q7"/>
    <mergeCell ref="R4:T4"/>
    <mergeCell ref="U4:U7"/>
    <mergeCell ref="C5:C7"/>
    <mergeCell ref="D5:G5"/>
    <mergeCell ref="H5:H7"/>
    <mergeCell ref="I5:L5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tabSelected="1" view="pageBreakPreview" zoomScale="50" workbookViewId="0">
      <pane xSplit="1" ySplit="7" topLeftCell="C32" activePane="bottomRight" state="frozen"/>
      <selection activeCell="Y10" sqref="Y10:Z10"/>
      <selection pane="topRight"/>
      <selection pane="bottomLeft"/>
      <selection pane="bottomRight" activeCell="B8" sqref="B8:B9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22.42578125" customWidth="1"/>
    <col min="12" max="12" width="9.140625" hidden="1" customWidth="1"/>
    <col min="13" max="13" width="13.5703125" customWidth="1"/>
    <col min="14" max="14" width="17.140625" customWidth="1"/>
    <col min="15" max="15" width="17.28515625" customWidth="1"/>
    <col min="16" max="16" width="14.42578125" customWidth="1"/>
    <col min="17" max="17" width="23.42578125" customWidth="1"/>
    <col min="18" max="18" width="21.5703125" customWidth="1"/>
    <col min="19" max="19" width="22.85546875" customWidth="1"/>
    <col min="20" max="20" width="13" customWidth="1"/>
    <col min="21" max="21" width="15.140625" customWidth="1"/>
    <col min="22" max="22" width="17.7109375" customWidth="1"/>
  </cols>
  <sheetData>
    <row r="1" spans="2:23" ht="145.5" customHeight="1">
      <c r="C1" s="144" t="s">
        <v>82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spans="2:23" ht="67.5" customHeight="1">
      <c r="C2" s="145" t="s">
        <v>83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4" spans="2:23" ht="17.25" customHeight="1">
      <c r="B4" s="122" t="s">
        <v>2</v>
      </c>
      <c r="C4" s="125" t="s">
        <v>3</v>
      </c>
      <c r="D4" s="126"/>
      <c r="E4" s="126"/>
      <c r="F4" s="126"/>
      <c r="G4" s="126"/>
      <c r="H4" s="146" t="s">
        <v>4</v>
      </c>
      <c r="I4" s="146"/>
      <c r="J4" s="146"/>
      <c r="K4" s="146"/>
      <c r="L4" s="146"/>
      <c r="M4" s="146"/>
      <c r="N4" s="147" t="s">
        <v>5</v>
      </c>
      <c r="O4" s="128" t="s">
        <v>6</v>
      </c>
      <c r="P4" s="128" t="s">
        <v>7</v>
      </c>
      <c r="Q4" s="128" t="s">
        <v>8</v>
      </c>
      <c r="R4" s="128" t="s">
        <v>9</v>
      </c>
      <c r="S4" s="125" t="s">
        <v>10</v>
      </c>
      <c r="T4" s="126"/>
      <c r="U4" s="127"/>
      <c r="V4" s="122" t="s">
        <v>11</v>
      </c>
    </row>
    <row r="5" spans="2:23" ht="30" customHeight="1">
      <c r="B5" s="123"/>
      <c r="C5" s="122" t="s">
        <v>12</v>
      </c>
      <c r="D5" s="125" t="s">
        <v>13</v>
      </c>
      <c r="E5" s="126"/>
      <c r="F5" s="126"/>
      <c r="G5" s="126"/>
      <c r="H5" s="150" t="s">
        <v>14</v>
      </c>
      <c r="I5" s="146" t="s">
        <v>13</v>
      </c>
      <c r="J5" s="146"/>
      <c r="K5" s="146"/>
      <c r="L5" s="146"/>
      <c r="M5" s="150" t="s">
        <v>19</v>
      </c>
      <c r="N5" s="148"/>
      <c r="O5" s="129"/>
      <c r="P5" s="129"/>
      <c r="Q5" s="129"/>
      <c r="R5" s="129"/>
      <c r="S5" s="122" t="s">
        <v>15</v>
      </c>
      <c r="T5" s="125" t="s">
        <v>16</v>
      </c>
      <c r="U5" s="127"/>
      <c r="V5" s="123"/>
    </row>
    <row r="6" spans="2:23" ht="35.25" customHeight="1">
      <c r="B6" s="123"/>
      <c r="C6" s="123"/>
      <c r="D6" s="151" t="s">
        <v>17</v>
      </c>
      <c r="E6" s="125" t="s">
        <v>18</v>
      </c>
      <c r="F6" s="127"/>
      <c r="G6" s="153" t="s">
        <v>19</v>
      </c>
      <c r="H6" s="150"/>
      <c r="I6" s="155" t="s">
        <v>17</v>
      </c>
      <c r="J6" s="146" t="s">
        <v>18</v>
      </c>
      <c r="K6" s="146"/>
      <c r="L6" s="156" t="s">
        <v>19</v>
      </c>
      <c r="M6" s="150"/>
      <c r="N6" s="148"/>
      <c r="O6" s="129"/>
      <c r="P6" s="129"/>
      <c r="Q6" s="129"/>
      <c r="R6" s="129"/>
      <c r="S6" s="123"/>
      <c r="T6" s="128" t="s">
        <v>20</v>
      </c>
      <c r="U6" s="128" t="s">
        <v>21</v>
      </c>
      <c r="V6" s="123"/>
    </row>
    <row r="7" spans="2:23" ht="57.75" customHeight="1">
      <c r="B7" s="124"/>
      <c r="C7" s="124"/>
      <c r="D7" s="152"/>
      <c r="E7" s="76" t="s">
        <v>22</v>
      </c>
      <c r="F7" s="76" t="s">
        <v>23</v>
      </c>
      <c r="G7" s="154"/>
      <c r="H7" s="150"/>
      <c r="I7" s="155"/>
      <c r="J7" s="75" t="s">
        <v>22</v>
      </c>
      <c r="K7" s="75" t="s">
        <v>23</v>
      </c>
      <c r="L7" s="156"/>
      <c r="M7" s="150"/>
      <c r="N7" s="149"/>
      <c r="O7" s="135"/>
      <c r="P7" s="135"/>
      <c r="Q7" s="135"/>
      <c r="R7" s="135"/>
      <c r="S7" s="124"/>
      <c r="T7" s="135"/>
      <c r="U7" s="135"/>
      <c r="V7" s="124"/>
    </row>
    <row r="8" spans="2:23" ht="18.75" customHeight="1">
      <c r="B8" s="122">
        <v>1</v>
      </c>
      <c r="C8" s="122">
        <v>2</v>
      </c>
      <c r="D8" s="122">
        <v>3</v>
      </c>
      <c r="E8" s="122">
        <v>4</v>
      </c>
      <c r="F8" s="8">
        <v>5</v>
      </c>
      <c r="G8" s="122">
        <v>6</v>
      </c>
      <c r="H8" s="123">
        <v>7</v>
      </c>
      <c r="I8" s="123">
        <v>8</v>
      </c>
      <c r="J8" s="123">
        <v>9</v>
      </c>
      <c r="K8" s="8">
        <v>10</v>
      </c>
      <c r="L8" s="123">
        <v>11</v>
      </c>
      <c r="M8" s="123">
        <v>11</v>
      </c>
      <c r="N8" s="122">
        <v>12</v>
      </c>
      <c r="O8" s="122">
        <v>13</v>
      </c>
      <c r="P8" s="122">
        <v>14</v>
      </c>
      <c r="Q8" s="122">
        <v>15</v>
      </c>
      <c r="R8" s="122">
        <v>16</v>
      </c>
      <c r="S8" s="122">
        <v>17</v>
      </c>
      <c r="T8" s="8">
        <v>18</v>
      </c>
      <c r="U8" s="122">
        <v>19</v>
      </c>
      <c r="V8" s="122">
        <v>20</v>
      </c>
    </row>
    <row r="9" spans="2:23" ht="0.75" customHeight="1">
      <c r="B9" s="124"/>
      <c r="C9" s="124"/>
      <c r="D9" s="124"/>
      <c r="E9" s="124"/>
      <c r="F9" s="10" t="s">
        <v>24</v>
      </c>
      <c r="G9" s="124"/>
      <c r="H9" s="124"/>
      <c r="I9" s="124"/>
      <c r="J9" s="124"/>
      <c r="K9" s="10" t="s">
        <v>25</v>
      </c>
      <c r="L9" s="124"/>
      <c r="M9" s="124"/>
      <c r="N9" s="124"/>
      <c r="O9" s="124"/>
      <c r="P9" s="124"/>
      <c r="Q9" s="124"/>
      <c r="R9" s="124"/>
      <c r="S9" s="124"/>
      <c r="T9" s="10" t="s">
        <v>26</v>
      </c>
      <c r="U9" s="124"/>
      <c r="V9" s="124"/>
    </row>
    <row r="10" spans="2:23" ht="78.75" customHeight="1">
      <c r="B10" s="77" t="s">
        <v>58</v>
      </c>
      <c r="C10" s="25" t="s">
        <v>28</v>
      </c>
      <c r="D10" s="10">
        <v>78</v>
      </c>
      <c r="E10" s="10">
        <v>78</v>
      </c>
      <c r="F10" s="10">
        <f t="shared" ref="F10:F33" si="0">E10/D10*100</f>
        <v>100</v>
      </c>
      <c r="G10" s="10">
        <v>10</v>
      </c>
      <c r="H10" s="25" t="s">
        <v>84</v>
      </c>
      <c r="I10" s="10">
        <v>2</v>
      </c>
      <c r="J10" s="10">
        <v>2</v>
      </c>
      <c r="K10" s="10">
        <f t="shared" ref="K10:K33" si="1">J10/I10*100</f>
        <v>100</v>
      </c>
      <c r="L10" s="10"/>
      <c r="M10" s="10">
        <v>10</v>
      </c>
      <c r="N10" s="25" t="s">
        <v>30</v>
      </c>
      <c r="O10" s="25" t="s">
        <v>30</v>
      </c>
      <c r="P10" s="25" t="s">
        <v>31</v>
      </c>
      <c r="Q10" s="78">
        <v>6513286.1799999997</v>
      </c>
      <c r="R10" s="79">
        <v>6513286.1799999997</v>
      </c>
      <c r="S10" s="79">
        <v>6513286.1799999997</v>
      </c>
      <c r="T10" s="80">
        <f t="shared" ref="T10:T33" si="2">S10/Q10</f>
        <v>1</v>
      </c>
      <c r="U10" s="80">
        <f t="shared" ref="U10:U33" si="3">S10/R10</f>
        <v>1</v>
      </c>
      <c r="V10" s="25" t="s">
        <v>85</v>
      </c>
    </row>
    <row r="11" spans="2:23" ht="84.75" customHeight="1">
      <c r="B11" s="77" t="s">
        <v>86</v>
      </c>
      <c r="C11" s="25" t="s">
        <v>28</v>
      </c>
      <c r="D11" s="25">
        <v>24</v>
      </c>
      <c r="E11" s="25">
        <v>24</v>
      </c>
      <c r="F11" s="25">
        <f t="shared" si="0"/>
        <v>100</v>
      </c>
      <c r="G11" s="25">
        <v>10</v>
      </c>
      <c r="H11" s="25" t="s">
        <v>84</v>
      </c>
      <c r="I11" s="10">
        <v>1</v>
      </c>
      <c r="J11" s="10">
        <v>1</v>
      </c>
      <c r="K11" s="10">
        <f t="shared" si="1"/>
        <v>100</v>
      </c>
      <c r="L11" s="10"/>
      <c r="M11" s="10">
        <v>10</v>
      </c>
      <c r="N11" s="25" t="s">
        <v>30</v>
      </c>
      <c r="O11" s="25" t="s">
        <v>30</v>
      </c>
      <c r="P11" s="25" t="s">
        <v>31</v>
      </c>
      <c r="Q11" s="78">
        <v>3532204.38</v>
      </c>
      <c r="R11" s="79">
        <v>3532204.38</v>
      </c>
      <c r="S11" s="79">
        <v>3532204.38</v>
      </c>
      <c r="T11" s="80">
        <f t="shared" si="2"/>
        <v>1</v>
      </c>
      <c r="U11" s="80">
        <f t="shared" si="3"/>
        <v>1</v>
      </c>
      <c r="V11" s="25" t="s">
        <v>85</v>
      </c>
    </row>
    <row r="12" spans="2:23" ht="93.75" customHeight="1">
      <c r="B12" s="77" t="s">
        <v>87</v>
      </c>
      <c r="C12" s="25" t="s">
        <v>28</v>
      </c>
      <c r="D12" s="25">
        <v>6</v>
      </c>
      <c r="E12" s="25">
        <v>6</v>
      </c>
      <c r="F12" s="25">
        <f t="shared" si="0"/>
        <v>100</v>
      </c>
      <c r="G12" s="25">
        <v>10</v>
      </c>
      <c r="H12" s="25" t="s">
        <v>84</v>
      </c>
      <c r="I12" s="10">
        <v>0</v>
      </c>
      <c r="J12" s="10">
        <v>0</v>
      </c>
      <c r="K12" s="10" t="e">
        <f t="shared" si="1"/>
        <v>#DIV/0!</v>
      </c>
      <c r="L12" s="10"/>
      <c r="M12" s="10">
        <v>10</v>
      </c>
      <c r="N12" s="25" t="s">
        <v>30</v>
      </c>
      <c r="O12" s="25" t="s">
        <v>30</v>
      </c>
      <c r="P12" s="25" t="s">
        <v>31</v>
      </c>
      <c r="Q12" s="81">
        <v>937530.45</v>
      </c>
      <c r="R12" s="82">
        <v>937530.45</v>
      </c>
      <c r="S12" s="82">
        <v>937530.45</v>
      </c>
      <c r="T12" s="80">
        <f t="shared" si="2"/>
        <v>1</v>
      </c>
      <c r="U12" s="80">
        <f t="shared" si="3"/>
        <v>1</v>
      </c>
      <c r="V12" s="25" t="s">
        <v>85</v>
      </c>
    </row>
    <row r="13" spans="2:23" ht="100.5" customHeight="1">
      <c r="B13" s="77" t="s">
        <v>88</v>
      </c>
      <c r="C13" s="15" t="s">
        <v>89</v>
      </c>
      <c r="D13" s="25">
        <v>1</v>
      </c>
      <c r="E13" s="25">
        <v>1</v>
      </c>
      <c r="F13" s="25">
        <f t="shared" si="0"/>
        <v>100</v>
      </c>
      <c r="G13" s="25">
        <v>10</v>
      </c>
      <c r="H13" s="15" t="s">
        <v>90</v>
      </c>
      <c r="I13" s="10">
        <v>1</v>
      </c>
      <c r="J13" s="10">
        <v>1</v>
      </c>
      <c r="K13" s="10">
        <f t="shared" si="1"/>
        <v>100</v>
      </c>
      <c r="L13" s="10"/>
      <c r="M13" s="10">
        <v>10</v>
      </c>
      <c r="N13" s="25" t="s">
        <v>30</v>
      </c>
      <c r="O13" s="25" t="s">
        <v>30</v>
      </c>
      <c r="P13" s="26" t="s">
        <v>31</v>
      </c>
      <c r="Q13" s="83">
        <v>112921.73</v>
      </c>
      <c r="R13" s="84">
        <v>112921.73</v>
      </c>
      <c r="S13" s="84">
        <v>112921.73</v>
      </c>
      <c r="T13" s="80">
        <f t="shared" si="2"/>
        <v>1</v>
      </c>
      <c r="U13" s="80">
        <f t="shared" si="3"/>
        <v>1</v>
      </c>
      <c r="V13" s="25" t="s">
        <v>85</v>
      </c>
    </row>
    <row r="14" spans="2:23" ht="133.5" customHeight="1">
      <c r="B14" s="77" t="s">
        <v>91</v>
      </c>
      <c r="C14" s="25" t="s">
        <v>28</v>
      </c>
      <c r="D14" s="25">
        <v>357</v>
      </c>
      <c r="E14" s="25">
        <v>357</v>
      </c>
      <c r="F14" s="25">
        <f t="shared" si="0"/>
        <v>100</v>
      </c>
      <c r="G14" s="25">
        <v>10</v>
      </c>
      <c r="H14" s="25" t="s">
        <v>84</v>
      </c>
      <c r="I14" s="10">
        <v>30</v>
      </c>
      <c r="J14" s="10">
        <v>30</v>
      </c>
      <c r="K14" s="10">
        <f t="shared" si="1"/>
        <v>100</v>
      </c>
      <c r="L14" s="10"/>
      <c r="M14" s="10">
        <v>10</v>
      </c>
      <c r="N14" s="25" t="s">
        <v>30</v>
      </c>
      <c r="O14" s="25" t="s">
        <v>30</v>
      </c>
      <c r="P14" s="25" t="s">
        <v>31</v>
      </c>
      <c r="Q14" s="85">
        <v>29909935.940000001</v>
      </c>
      <c r="R14" s="85">
        <v>29909935.940000001</v>
      </c>
      <c r="S14" s="85">
        <v>29909935.940000001</v>
      </c>
      <c r="T14" s="80">
        <f t="shared" si="2"/>
        <v>1</v>
      </c>
      <c r="U14" s="80">
        <f t="shared" si="3"/>
        <v>1</v>
      </c>
      <c r="V14" s="25" t="s">
        <v>85</v>
      </c>
    </row>
    <row r="15" spans="2:23" ht="126">
      <c r="B15" s="77" t="s">
        <v>92</v>
      </c>
      <c r="C15" s="25" t="s">
        <v>28</v>
      </c>
      <c r="D15" s="25">
        <v>81</v>
      </c>
      <c r="E15" s="25">
        <v>81</v>
      </c>
      <c r="F15" s="25">
        <f t="shared" si="0"/>
        <v>100</v>
      </c>
      <c r="G15" s="25">
        <v>10</v>
      </c>
      <c r="H15" s="25" t="s">
        <v>84</v>
      </c>
      <c r="I15" s="10">
        <v>3</v>
      </c>
      <c r="J15" s="10">
        <v>3</v>
      </c>
      <c r="K15" s="10">
        <f t="shared" si="1"/>
        <v>100</v>
      </c>
      <c r="L15" s="10"/>
      <c r="M15" s="10">
        <v>10</v>
      </c>
      <c r="N15" s="25" t="s">
        <v>30</v>
      </c>
      <c r="O15" s="25" t="s">
        <v>30</v>
      </c>
      <c r="P15" s="25" t="s">
        <v>31</v>
      </c>
      <c r="Q15" s="85">
        <v>8102234.7199999997</v>
      </c>
      <c r="R15" s="85">
        <v>8102234.7199999997</v>
      </c>
      <c r="S15" s="85">
        <v>8102234.7199999997</v>
      </c>
      <c r="T15" s="80">
        <f t="shared" si="2"/>
        <v>1</v>
      </c>
      <c r="U15" s="80">
        <f t="shared" si="3"/>
        <v>1</v>
      </c>
      <c r="V15" s="25" t="s">
        <v>85</v>
      </c>
    </row>
    <row r="16" spans="2:23" ht="108">
      <c r="B16" s="77" t="s">
        <v>93</v>
      </c>
      <c r="C16" s="25" t="s">
        <v>28</v>
      </c>
      <c r="D16" s="25">
        <v>11</v>
      </c>
      <c r="E16" s="25">
        <v>11</v>
      </c>
      <c r="F16" s="25">
        <f t="shared" si="0"/>
        <v>100</v>
      </c>
      <c r="G16" s="25">
        <v>10</v>
      </c>
      <c r="H16" s="25" t="s">
        <v>84</v>
      </c>
      <c r="I16" s="10">
        <v>1</v>
      </c>
      <c r="J16" s="10">
        <v>1</v>
      </c>
      <c r="K16" s="10">
        <f t="shared" si="1"/>
        <v>100</v>
      </c>
      <c r="L16" s="10"/>
      <c r="M16" s="10">
        <v>10</v>
      </c>
      <c r="N16" s="25" t="s">
        <v>30</v>
      </c>
      <c r="O16" s="25" t="s">
        <v>30</v>
      </c>
      <c r="P16" s="25" t="s">
        <v>31</v>
      </c>
      <c r="Q16" s="85">
        <v>831076.37</v>
      </c>
      <c r="R16" s="85">
        <v>831076.37</v>
      </c>
      <c r="S16" s="85">
        <v>831076.37</v>
      </c>
      <c r="T16" s="80">
        <f t="shared" si="2"/>
        <v>1</v>
      </c>
      <c r="U16" s="80">
        <f t="shared" si="3"/>
        <v>1</v>
      </c>
      <c r="V16" s="25" t="s">
        <v>85</v>
      </c>
    </row>
    <row r="17" spans="2:22" ht="108">
      <c r="B17" s="77" t="s">
        <v>94</v>
      </c>
      <c r="C17" s="25" t="s">
        <v>28</v>
      </c>
      <c r="D17" s="25">
        <v>10</v>
      </c>
      <c r="E17" s="25">
        <v>10</v>
      </c>
      <c r="F17" s="25">
        <f t="shared" si="0"/>
        <v>100</v>
      </c>
      <c r="G17" s="25">
        <v>10</v>
      </c>
      <c r="H17" s="25" t="s">
        <v>84</v>
      </c>
      <c r="I17" s="10">
        <v>4</v>
      </c>
      <c r="J17" s="10">
        <v>4</v>
      </c>
      <c r="K17" s="10">
        <f t="shared" si="1"/>
        <v>100</v>
      </c>
      <c r="L17" s="10"/>
      <c r="M17" s="10">
        <v>10</v>
      </c>
      <c r="N17" s="25" t="s">
        <v>30</v>
      </c>
      <c r="O17" s="25" t="s">
        <v>30</v>
      </c>
      <c r="P17" s="25" t="s">
        <v>31</v>
      </c>
      <c r="Q17" s="85">
        <v>2954418.45</v>
      </c>
      <c r="R17" s="85">
        <v>2954418.45</v>
      </c>
      <c r="S17" s="85">
        <v>2954418.45</v>
      </c>
      <c r="T17" s="80">
        <f t="shared" si="2"/>
        <v>1</v>
      </c>
      <c r="U17" s="80">
        <f t="shared" si="3"/>
        <v>1</v>
      </c>
      <c r="V17" s="25" t="s">
        <v>85</v>
      </c>
    </row>
    <row r="18" spans="2:22" ht="78" customHeight="1">
      <c r="B18" s="77" t="s">
        <v>95</v>
      </c>
      <c r="C18" s="25" t="s">
        <v>28</v>
      </c>
      <c r="D18" s="25">
        <v>157</v>
      </c>
      <c r="E18" s="25">
        <v>157</v>
      </c>
      <c r="F18" s="25">
        <f t="shared" si="0"/>
        <v>100</v>
      </c>
      <c r="G18" s="25">
        <v>10</v>
      </c>
      <c r="H18" s="25" t="s">
        <v>84</v>
      </c>
      <c r="I18" s="10">
        <v>0</v>
      </c>
      <c r="J18" s="10">
        <v>0</v>
      </c>
      <c r="K18" s="10" t="e">
        <f t="shared" si="1"/>
        <v>#DIV/0!</v>
      </c>
      <c r="L18" s="10"/>
      <c r="M18" s="10">
        <v>10</v>
      </c>
      <c r="N18" s="25" t="s">
        <v>30</v>
      </c>
      <c r="O18" s="25" t="s">
        <v>30</v>
      </c>
      <c r="P18" s="25" t="s">
        <v>31</v>
      </c>
      <c r="Q18" s="85">
        <v>14959328.84</v>
      </c>
      <c r="R18" s="85">
        <v>14959328.84</v>
      </c>
      <c r="S18" s="85">
        <v>14959328.84</v>
      </c>
      <c r="T18" s="80">
        <f t="shared" si="2"/>
        <v>1</v>
      </c>
      <c r="U18" s="80">
        <f t="shared" si="3"/>
        <v>1</v>
      </c>
      <c r="V18" s="25" t="s">
        <v>85</v>
      </c>
    </row>
    <row r="19" spans="2:22" ht="72" customHeight="1">
      <c r="B19" s="77" t="s">
        <v>96</v>
      </c>
      <c r="C19" s="25" t="s">
        <v>28</v>
      </c>
      <c r="D19" s="25">
        <v>42</v>
      </c>
      <c r="E19" s="25">
        <v>42</v>
      </c>
      <c r="F19" s="25">
        <f t="shared" si="0"/>
        <v>100</v>
      </c>
      <c r="G19" s="25">
        <v>10</v>
      </c>
      <c r="H19" s="25" t="s">
        <v>84</v>
      </c>
      <c r="I19" s="10">
        <v>3</v>
      </c>
      <c r="J19" s="10">
        <v>3</v>
      </c>
      <c r="K19" s="10">
        <f t="shared" si="1"/>
        <v>100</v>
      </c>
      <c r="L19" s="10"/>
      <c r="M19" s="10">
        <v>10</v>
      </c>
      <c r="N19" s="25" t="s">
        <v>30</v>
      </c>
      <c r="O19" s="25" t="s">
        <v>30</v>
      </c>
      <c r="P19" s="25" t="s">
        <v>31</v>
      </c>
      <c r="Q19" s="85">
        <v>3857399.72</v>
      </c>
      <c r="R19" s="85">
        <v>3857399.72</v>
      </c>
      <c r="S19" s="85">
        <v>3857399.72</v>
      </c>
      <c r="T19" s="80">
        <f t="shared" si="2"/>
        <v>1</v>
      </c>
      <c r="U19" s="80">
        <f t="shared" si="3"/>
        <v>1</v>
      </c>
      <c r="V19" s="25" t="s">
        <v>85</v>
      </c>
    </row>
    <row r="20" spans="2:22" ht="88.5" customHeight="1">
      <c r="B20" s="77" t="s">
        <v>97</v>
      </c>
      <c r="C20" s="25" t="s">
        <v>28</v>
      </c>
      <c r="D20" s="25">
        <v>23</v>
      </c>
      <c r="E20" s="25">
        <v>23</v>
      </c>
      <c r="F20" s="25">
        <f t="shared" si="0"/>
        <v>100</v>
      </c>
      <c r="G20" s="25">
        <v>10</v>
      </c>
      <c r="H20" s="25" t="s">
        <v>84</v>
      </c>
      <c r="I20" s="10">
        <v>5</v>
      </c>
      <c r="J20" s="10">
        <v>5</v>
      </c>
      <c r="K20" s="10">
        <f t="shared" si="1"/>
        <v>100</v>
      </c>
      <c r="L20" s="10"/>
      <c r="M20" s="10">
        <v>10</v>
      </c>
      <c r="N20" s="25" t="s">
        <v>30</v>
      </c>
      <c r="O20" s="25" t="s">
        <v>30</v>
      </c>
      <c r="P20" s="25" t="s">
        <v>31</v>
      </c>
      <c r="Q20" s="85">
        <v>2406695.42</v>
      </c>
      <c r="R20" s="85">
        <v>2406695.42</v>
      </c>
      <c r="S20" s="85">
        <v>2406695.42</v>
      </c>
      <c r="T20" s="80">
        <f t="shared" si="2"/>
        <v>1</v>
      </c>
      <c r="U20" s="80">
        <f t="shared" si="3"/>
        <v>1</v>
      </c>
      <c r="V20" s="25" t="s">
        <v>85</v>
      </c>
    </row>
    <row r="21" spans="2:22" ht="88.5" customHeight="1">
      <c r="B21" s="77" t="s">
        <v>98</v>
      </c>
      <c r="C21" s="25" t="s">
        <v>28</v>
      </c>
      <c r="D21" s="25">
        <v>12</v>
      </c>
      <c r="E21" s="25">
        <v>12</v>
      </c>
      <c r="F21" s="25">
        <f t="shared" si="0"/>
        <v>100</v>
      </c>
      <c r="G21" s="25">
        <v>10</v>
      </c>
      <c r="H21" s="25" t="s">
        <v>84</v>
      </c>
      <c r="I21" s="10">
        <v>1</v>
      </c>
      <c r="J21" s="10">
        <v>1</v>
      </c>
      <c r="K21" s="10">
        <f t="shared" si="1"/>
        <v>100</v>
      </c>
      <c r="L21" s="10"/>
      <c r="M21" s="10">
        <v>10</v>
      </c>
      <c r="N21" s="25" t="s">
        <v>30</v>
      </c>
      <c r="O21" s="25" t="s">
        <v>30</v>
      </c>
      <c r="P21" s="25" t="s">
        <v>31</v>
      </c>
      <c r="Q21" s="85">
        <v>1187786.48</v>
      </c>
      <c r="R21" s="85">
        <v>1187786.48</v>
      </c>
      <c r="S21" s="85">
        <v>1187786.48</v>
      </c>
      <c r="T21" s="80">
        <f t="shared" si="2"/>
        <v>1</v>
      </c>
      <c r="U21" s="80">
        <f t="shared" si="3"/>
        <v>1</v>
      </c>
      <c r="V21" s="25" t="s">
        <v>85</v>
      </c>
    </row>
    <row r="22" spans="2:22" ht="94.5" customHeight="1">
      <c r="B22" s="77" t="s">
        <v>99</v>
      </c>
      <c r="C22" s="25" t="s">
        <v>28</v>
      </c>
      <c r="D22" s="25">
        <v>2</v>
      </c>
      <c r="E22" s="25">
        <v>2</v>
      </c>
      <c r="F22" s="25">
        <f t="shared" si="0"/>
        <v>100</v>
      </c>
      <c r="G22" s="25">
        <v>10</v>
      </c>
      <c r="H22" s="25" t="s">
        <v>84</v>
      </c>
      <c r="I22" s="10">
        <v>2</v>
      </c>
      <c r="J22" s="10">
        <v>2</v>
      </c>
      <c r="K22" s="10">
        <f t="shared" si="1"/>
        <v>100</v>
      </c>
      <c r="L22" s="10"/>
      <c r="M22" s="10">
        <v>10</v>
      </c>
      <c r="N22" s="25"/>
      <c r="O22" s="25"/>
      <c r="P22" s="25"/>
      <c r="Q22" s="85">
        <v>311752.76</v>
      </c>
      <c r="R22" s="85">
        <v>311752.76</v>
      </c>
      <c r="S22" s="85">
        <v>311752.76</v>
      </c>
      <c r="T22" s="80">
        <f t="shared" si="2"/>
        <v>1</v>
      </c>
      <c r="U22" s="80">
        <f t="shared" si="3"/>
        <v>1</v>
      </c>
      <c r="V22" s="25" t="s">
        <v>85</v>
      </c>
    </row>
    <row r="23" spans="2:22" ht="87" customHeight="1">
      <c r="B23" s="77" t="s">
        <v>100</v>
      </c>
      <c r="C23" s="25" t="s">
        <v>28</v>
      </c>
      <c r="D23" s="25">
        <v>26</v>
      </c>
      <c r="E23" s="25">
        <v>26</v>
      </c>
      <c r="F23" s="25">
        <f t="shared" si="0"/>
        <v>100</v>
      </c>
      <c r="G23" s="25">
        <v>10</v>
      </c>
      <c r="H23" s="25" t="s">
        <v>84</v>
      </c>
      <c r="I23" s="10">
        <v>8</v>
      </c>
      <c r="J23" s="10">
        <v>8</v>
      </c>
      <c r="K23" s="10">
        <f t="shared" si="1"/>
        <v>100</v>
      </c>
      <c r="L23" s="10"/>
      <c r="M23" s="10">
        <v>10</v>
      </c>
      <c r="N23" s="25" t="s">
        <v>30</v>
      </c>
      <c r="O23" s="25" t="s">
        <v>30</v>
      </c>
      <c r="P23" s="25" t="s">
        <v>31</v>
      </c>
      <c r="Q23" s="79">
        <v>2314277.56</v>
      </c>
      <c r="R23" s="79">
        <v>2314277.56</v>
      </c>
      <c r="S23" s="79">
        <v>2314277.56</v>
      </c>
      <c r="T23" s="80">
        <f t="shared" si="2"/>
        <v>1</v>
      </c>
      <c r="U23" s="80">
        <f t="shared" si="3"/>
        <v>1</v>
      </c>
      <c r="V23" s="25" t="s">
        <v>85</v>
      </c>
    </row>
    <row r="24" spans="2:22" ht="106.5" customHeight="1">
      <c r="B24" s="77" t="s">
        <v>101</v>
      </c>
      <c r="C24" s="25" t="s">
        <v>28</v>
      </c>
      <c r="D24" s="25">
        <v>8</v>
      </c>
      <c r="E24" s="25">
        <v>8</v>
      </c>
      <c r="F24" s="25">
        <f t="shared" si="0"/>
        <v>100</v>
      </c>
      <c r="G24" s="25">
        <v>10</v>
      </c>
      <c r="H24" s="25" t="s">
        <v>84</v>
      </c>
      <c r="I24" s="10">
        <v>0</v>
      </c>
      <c r="J24" s="10">
        <v>0</v>
      </c>
      <c r="K24" s="10" t="e">
        <f t="shared" si="1"/>
        <v>#DIV/0!</v>
      </c>
      <c r="L24" s="10"/>
      <c r="M24" s="10">
        <v>10</v>
      </c>
      <c r="N24" s="25" t="s">
        <v>30</v>
      </c>
      <c r="O24" s="25" t="s">
        <v>30</v>
      </c>
      <c r="P24" s="25" t="s">
        <v>31</v>
      </c>
      <c r="Q24" s="79">
        <v>1128084.68</v>
      </c>
      <c r="R24" s="79">
        <v>1128084.68</v>
      </c>
      <c r="S24" s="79">
        <v>1128084.68</v>
      </c>
      <c r="T24" s="80">
        <f t="shared" si="2"/>
        <v>1</v>
      </c>
      <c r="U24" s="80">
        <f t="shared" si="3"/>
        <v>1</v>
      </c>
      <c r="V24" s="25" t="s">
        <v>85</v>
      </c>
    </row>
    <row r="25" spans="2:22" s="86" customFormat="1" ht="126" customHeight="1">
      <c r="B25" s="12" t="s">
        <v>102</v>
      </c>
      <c r="C25" s="49" t="s">
        <v>28</v>
      </c>
      <c r="D25" s="49">
        <v>22</v>
      </c>
      <c r="E25" s="49">
        <v>22</v>
      </c>
      <c r="F25" s="49">
        <f t="shared" si="0"/>
        <v>100</v>
      </c>
      <c r="G25" s="49">
        <v>10</v>
      </c>
      <c r="H25" s="25" t="s">
        <v>84</v>
      </c>
      <c r="I25" s="87">
        <v>0</v>
      </c>
      <c r="J25" s="87">
        <v>0</v>
      </c>
      <c r="K25" s="87" t="e">
        <f t="shared" si="1"/>
        <v>#DIV/0!</v>
      </c>
      <c r="L25" s="87"/>
      <c r="M25" s="87">
        <v>10</v>
      </c>
      <c r="N25" s="49" t="s">
        <v>30</v>
      </c>
      <c r="O25" s="49" t="s">
        <v>30</v>
      </c>
      <c r="P25" s="49" t="s">
        <v>31</v>
      </c>
      <c r="Q25" s="88">
        <v>2057360.99</v>
      </c>
      <c r="R25" s="88">
        <v>2057360.99</v>
      </c>
      <c r="S25" s="88">
        <v>2057360.99</v>
      </c>
      <c r="T25" s="89">
        <f t="shared" si="2"/>
        <v>1</v>
      </c>
      <c r="U25" s="89">
        <f t="shared" si="3"/>
        <v>1</v>
      </c>
      <c r="V25" s="25" t="s">
        <v>85</v>
      </c>
    </row>
    <row r="26" spans="2:22" s="90" customFormat="1" ht="36">
      <c r="B26" s="46" t="s">
        <v>59</v>
      </c>
      <c r="C26" s="25" t="s">
        <v>103</v>
      </c>
      <c r="D26" s="25">
        <v>370</v>
      </c>
      <c r="E26" s="25">
        <v>370</v>
      </c>
      <c r="F26" s="91">
        <f t="shared" si="0"/>
        <v>100</v>
      </c>
      <c r="G26" s="25">
        <v>10</v>
      </c>
      <c r="H26" s="25"/>
      <c r="I26" s="10"/>
      <c r="J26" s="10"/>
      <c r="K26" s="10"/>
      <c r="L26" s="10"/>
      <c r="M26" s="10"/>
      <c r="N26" s="25" t="s">
        <v>30</v>
      </c>
      <c r="O26" s="25" t="s">
        <v>61</v>
      </c>
      <c r="P26" s="25" t="s">
        <v>31</v>
      </c>
      <c r="Q26" s="79">
        <v>1475719.9</v>
      </c>
      <c r="R26" s="79">
        <v>1475719.9</v>
      </c>
      <c r="S26" s="79">
        <v>1475719.9</v>
      </c>
      <c r="T26" s="80">
        <f t="shared" si="2"/>
        <v>1</v>
      </c>
      <c r="U26" s="80">
        <f t="shared" si="3"/>
        <v>1</v>
      </c>
      <c r="V26" s="25" t="s">
        <v>85</v>
      </c>
    </row>
    <row r="27" spans="2:22" s="90" customFormat="1" ht="72">
      <c r="B27" s="46" t="s">
        <v>104</v>
      </c>
      <c r="C27" s="25" t="s">
        <v>73</v>
      </c>
      <c r="D27" s="25">
        <v>4049</v>
      </c>
      <c r="E27" s="25">
        <v>4049</v>
      </c>
      <c r="F27" s="91">
        <f t="shared" si="0"/>
        <v>100</v>
      </c>
      <c r="G27" s="25">
        <v>10</v>
      </c>
      <c r="H27" s="25" t="s">
        <v>105</v>
      </c>
      <c r="I27" s="10">
        <v>0</v>
      </c>
      <c r="J27" s="10">
        <v>0</v>
      </c>
      <c r="K27" s="10" t="e">
        <f t="shared" si="1"/>
        <v>#DIV/0!</v>
      </c>
      <c r="L27" s="10"/>
      <c r="M27" s="10">
        <v>10</v>
      </c>
      <c r="N27" s="25" t="s">
        <v>30</v>
      </c>
      <c r="O27" s="25" t="s">
        <v>30</v>
      </c>
      <c r="P27" s="25" t="s">
        <v>31</v>
      </c>
      <c r="Q27" s="79">
        <v>3677700</v>
      </c>
      <c r="R27" s="79">
        <v>3677700</v>
      </c>
      <c r="S27" s="79">
        <v>3677700</v>
      </c>
      <c r="T27" s="80">
        <f t="shared" si="2"/>
        <v>1</v>
      </c>
      <c r="U27" s="80">
        <f t="shared" si="3"/>
        <v>1</v>
      </c>
      <c r="V27" s="25" t="s">
        <v>85</v>
      </c>
    </row>
    <row r="28" spans="2:22" ht="69" customHeight="1">
      <c r="B28" s="46" t="s">
        <v>68</v>
      </c>
      <c r="C28" s="25" t="s">
        <v>63</v>
      </c>
      <c r="D28" s="25">
        <v>8</v>
      </c>
      <c r="E28" s="25">
        <v>8</v>
      </c>
      <c r="F28" s="91">
        <f t="shared" si="0"/>
        <v>100</v>
      </c>
      <c r="G28" s="25">
        <v>10</v>
      </c>
      <c r="H28" s="25" t="s">
        <v>64</v>
      </c>
      <c r="I28" s="10">
        <v>0</v>
      </c>
      <c r="J28" s="10">
        <v>0</v>
      </c>
      <c r="K28" s="10" t="e">
        <f t="shared" si="1"/>
        <v>#DIV/0!</v>
      </c>
      <c r="L28" s="10"/>
      <c r="M28" s="10">
        <v>10</v>
      </c>
      <c r="N28" s="25" t="s">
        <v>30</v>
      </c>
      <c r="O28" s="25" t="s">
        <v>30</v>
      </c>
      <c r="P28" s="25" t="s">
        <v>31</v>
      </c>
      <c r="Q28" s="79">
        <v>1232708</v>
      </c>
      <c r="R28" s="79">
        <v>1232708</v>
      </c>
      <c r="S28" s="79">
        <v>1232708</v>
      </c>
      <c r="T28" s="80">
        <f t="shared" si="2"/>
        <v>1</v>
      </c>
      <c r="U28" s="80">
        <f t="shared" si="3"/>
        <v>1</v>
      </c>
      <c r="V28" s="25" t="s">
        <v>85</v>
      </c>
    </row>
    <row r="29" spans="2:22" ht="66" customHeight="1">
      <c r="B29" s="77" t="s">
        <v>67</v>
      </c>
      <c r="C29" s="25" t="s">
        <v>63</v>
      </c>
      <c r="D29" s="25">
        <v>20</v>
      </c>
      <c r="E29" s="25">
        <v>20</v>
      </c>
      <c r="F29" s="91">
        <f t="shared" si="0"/>
        <v>100</v>
      </c>
      <c r="G29" s="25">
        <v>10</v>
      </c>
      <c r="H29" s="25" t="s">
        <v>106</v>
      </c>
      <c r="I29" s="10">
        <v>0</v>
      </c>
      <c r="J29" s="10">
        <v>0</v>
      </c>
      <c r="K29" s="10" t="e">
        <f t="shared" si="1"/>
        <v>#DIV/0!</v>
      </c>
      <c r="L29" s="10"/>
      <c r="M29" s="10">
        <v>10</v>
      </c>
      <c r="N29" s="25" t="s">
        <v>30</v>
      </c>
      <c r="O29" s="25" t="s">
        <v>30</v>
      </c>
      <c r="P29" s="25" t="s">
        <v>31</v>
      </c>
      <c r="Q29" s="79">
        <v>2307292</v>
      </c>
      <c r="R29" s="79">
        <v>2307292</v>
      </c>
      <c r="S29" s="79">
        <v>2307292</v>
      </c>
      <c r="T29" s="80">
        <f t="shared" si="2"/>
        <v>1</v>
      </c>
      <c r="U29" s="80">
        <f t="shared" si="3"/>
        <v>1</v>
      </c>
      <c r="V29" s="25" t="s">
        <v>85</v>
      </c>
    </row>
    <row r="30" spans="2:22" ht="69" customHeight="1">
      <c r="B30" s="77" t="s">
        <v>62</v>
      </c>
      <c r="C30" s="25" t="s">
        <v>63</v>
      </c>
      <c r="D30" s="25">
        <v>3</v>
      </c>
      <c r="E30" s="25">
        <v>3</v>
      </c>
      <c r="F30" s="91">
        <f t="shared" si="0"/>
        <v>100</v>
      </c>
      <c r="G30" s="25">
        <v>10</v>
      </c>
      <c r="H30" s="25" t="s">
        <v>106</v>
      </c>
      <c r="I30" s="10">
        <v>0</v>
      </c>
      <c r="J30" s="10">
        <v>0</v>
      </c>
      <c r="K30" s="10" t="e">
        <f t="shared" si="1"/>
        <v>#DIV/0!</v>
      </c>
      <c r="L30" s="10"/>
      <c r="M30" s="10">
        <v>12</v>
      </c>
      <c r="N30" s="25"/>
      <c r="O30" s="25"/>
      <c r="P30" s="25"/>
      <c r="Q30" s="79">
        <v>77880</v>
      </c>
      <c r="R30" s="79">
        <v>77880</v>
      </c>
      <c r="S30" s="79">
        <v>77880</v>
      </c>
      <c r="T30" s="80">
        <f t="shared" si="2"/>
        <v>1</v>
      </c>
      <c r="U30" s="80">
        <f t="shared" si="3"/>
        <v>1</v>
      </c>
      <c r="V30" s="25" t="s">
        <v>85</v>
      </c>
    </row>
    <row r="31" spans="2:22" ht="69" customHeight="1">
      <c r="B31" s="77" t="s">
        <v>65</v>
      </c>
      <c r="C31" s="25" t="s">
        <v>63</v>
      </c>
      <c r="D31" s="25">
        <v>19</v>
      </c>
      <c r="E31" s="25">
        <v>19</v>
      </c>
      <c r="F31" s="91">
        <f t="shared" si="0"/>
        <v>100</v>
      </c>
      <c r="G31" s="25">
        <v>10</v>
      </c>
      <c r="H31" s="25" t="s">
        <v>106</v>
      </c>
      <c r="I31" s="10">
        <v>0</v>
      </c>
      <c r="J31" s="10">
        <v>0</v>
      </c>
      <c r="K31" s="10" t="e">
        <f t="shared" si="1"/>
        <v>#DIV/0!</v>
      </c>
      <c r="L31" s="10"/>
      <c r="M31" s="10">
        <v>10</v>
      </c>
      <c r="N31" s="25" t="s">
        <v>30</v>
      </c>
      <c r="O31" s="25" t="s">
        <v>30</v>
      </c>
      <c r="P31" s="25" t="s">
        <v>31</v>
      </c>
      <c r="Q31" s="79">
        <v>683096.6</v>
      </c>
      <c r="R31" s="79">
        <v>683096.6</v>
      </c>
      <c r="S31" s="79">
        <v>683096.6</v>
      </c>
      <c r="T31" s="80">
        <f t="shared" si="2"/>
        <v>1</v>
      </c>
      <c r="U31" s="80">
        <f t="shared" si="3"/>
        <v>1</v>
      </c>
      <c r="V31" s="25" t="s">
        <v>85</v>
      </c>
    </row>
    <row r="32" spans="2:22" ht="66" customHeight="1">
      <c r="B32" s="77" t="s">
        <v>107</v>
      </c>
      <c r="C32" s="25" t="s">
        <v>63</v>
      </c>
      <c r="D32" s="25">
        <v>13</v>
      </c>
      <c r="E32" s="25">
        <v>13</v>
      </c>
      <c r="F32" s="91">
        <f t="shared" si="0"/>
        <v>100</v>
      </c>
      <c r="G32" s="25">
        <v>10</v>
      </c>
      <c r="H32" s="25" t="s">
        <v>106</v>
      </c>
      <c r="I32" s="10">
        <v>0</v>
      </c>
      <c r="J32" s="10">
        <v>0</v>
      </c>
      <c r="K32" s="10" t="e">
        <f t="shared" si="1"/>
        <v>#DIV/0!</v>
      </c>
      <c r="L32" s="10"/>
      <c r="M32" s="10">
        <v>10</v>
      </c>
      <c r="N32" s="25" t="s">
        <v>30</v>
      </c>
      <c r="O32" s="25" t="s">
        <v>30</v>
      </c>
      <c r="P32" s="25" t="s">
        <v>31</v>
      </c>
      <c r="Q32" s="79">
        <v>362341.55</v>
      </c>
      <c r="R32" s="79">
        <v>362341.55</v>
      </c>
      <c r="S32" s="79">
        <v>362341.55</v>
      </c>
      <c r="T32" s="80">
        <f t="shared" si="2"/>
        <v>1</v>
      </c>
      <c r="U32" s="80">
        <f t="shared" si="3"/>
        <v>1</v>
      </c>
      <c r="V32" s="55" t="s">
        <v>85</v>
      </c>
    </row>
    <row r="33" spans="1:22" ht="75" customHeight="1">
      <c r="B33" s="77" t="s">
        <v>66</v>
      </c>
      <c r="C33" s="25" t="s">
        <v>63</v>
      </c>
      <c r="D33" s="25">
        <v>45</v>
      </c>
      <c r="E33" s="25">
        <v>47</v>
      </c>
      <c r="F33" s="91">
        <f t="shared" si="0"/>
        <v>104.44444444444446</v>
      </c>
      <c r="G33" s="25">
        <v>10</v>
      </c>
      <c r="H33" s="25" t="s">
        <v>106</v>
      </c>
      <c r="I33" s="10">
        <v>0</v>
      </c>
      <c r="J33" s="10">
        <v>0</v>
      </c>
      <c r="K33" s="10" t="e">
        <f t="shared" si="1"/>
        <v>#DIV/0!</v>
      </c>
      <c r="L33" s="10"/>
      <c r="M33" s="10">
        <v>10</v>
      </c>
      <c r="N33" s="25" t="s">
        <v>30</v>
      </c>
      <c r="O33" s="25" t="s">
        <v>30</v>
      </c>
      <c r="P33" s="25" t="s">
        <v>31</v>
      </c>
      <c r="Q33" s="79">
        <v>4468081.8499999996</v>
      </c>
      <c r="R33" s="79">
        <v>4468081.8499999996</v>
      </c>
      <c r="S33" s="79">
        <v>4468081.8499999996</v>
      </c>
      <c r="T33" s="80">
        <f t="shared" si="2"/>
        <v>1</v>
      </c>
      <c r="U33" s="92">
        <f t="shared" si="3"/>
        <v>1</v>
      </c>
      <c r="V33" s="93" t="s">
        <v>85</v>
      </c>
    </row>
    <row r="34" spans="1:22" ht="18">
      <c r="I34" s="94"/>
      <c r="J34" s="94"/>
      <c r="K34" s="94"/>
      <c r="L34" s="94"/>
      <c r="M34" s="94"/>
      <c r="Q34" s="95"/>
      <c r="S34" s="48"/>
      <c r="V34" s="48"/>
    </row>
    <row r="35" spans="1:22" ht="21">
      <c r="I35" s="94"/>
      <c r="J35" s="94"/>
      <c r="K35" s="94"/>
      <c r="L35" s="94"/>
      <c r="M35" s="94"/>
      <c r="Q35" s="96">
        <f>Q10+Q11+Q12+Q13+Q14+Q15+Q16+Q17+Q18+Q19+Q20+Q21+Q22+Q23+Q25+Q26+Q27+Q28+Q29+Q30+Q31+Q32+Q33+Q24</f>
        <v>95401114.570000008</v>
      </c>
      <c r="R35" s="96">
        <f>R10+R11+R12+R13+R14+R15+R16+R17+R18+R19+R20+R21+R22+R23+R25+R26+R27+R28+R29+R30+R31+R32+R33+R24</f>
        <v>95401114.570000008</v>
      </c>
      <c r="S35" s="96">
        <f>S10+S11+S12+S13+S14+S15+S16+S17+S18+S19+S20+S21+S22+S23+S25+S26+S27+S28+S29+S30+S31+S32+S33+S24</f>
        <v>95401114.570000008</v>
      </c>
      <c r="V35" s="48"/>
    </row>
    <row r="36" spans="1:22" ht="18">
      <c r="I36" s="94"/>
      <c r="J36" s="94"/>
      <c r="K36" s="94"/>
      <c r="L36" s="94"/>
      <c r="M36" s="94"/>
      <c r="Q36" s="95"/>
      <c r="S36" s="48"/>
      <c r="V36" s="48"/>
    </row>
    <row r="37" spans="1:22" ht="23.25">
      <c r="A37" s="97"/>
      <c r="B37" s="68" t="s">
        <v>108</v>
      </c>
      <c r="C37" s="69"/>
      <c r="D37" s="2"/>
      <c r="E37" s="157" t="s">
        <v>109</v>
      </c>
      <c r="F37" s="157"/>
      <c r="G37" s="2"/>
      <c r="H37" s="2"/>
      <c r="I37" s="2"/>
      <c r="J37" s="2"/>
      <c r="K37" s="2"/>
      <c r="L37" s="2"/>
      <c r="M37" s="2"/>
      <c r="N37" s="2"/>
      <c r="O37" s="2"/>
      <c r="P37" s="29"/>
      <c r="Q37" s="53"/>
      <c r="R37" s="70"/>
      <c r="S37" s="98"/>
      <c r="T37" s="70"/>
      <c r="U37" s="2"/>
      <c r="V37" s="48"/>
    </row>
    <row r="38" spans="1:22" ht="23.25">
      <c r="B38" s="68"/>
      <c r="C38" s="99" t="s">
        <v>78</v>
      </c>
      <c r="D38" s="100"/>
      <c r="E38" s="158" t="s">
        <v>79</v>
      </c>
      <c r="F38" s="158"/>
      <c r="I38" s="94"/>
      <c r="J38" s="94"/>
      <c r="K38" s="94"/>
      <c r="L38" s="94"/>
      <c r="M38" s="94"/>
      <c r="Q38" s="95"/>
      <c r="S38" s="101"/>
      <c r="V38" s="48"/>
    </row>
    <row r="39" spans="1:22" ht="23.25">
      <c r="B39" s="68"/>
      <c r="C39" s="99"/>
      <c r="D39" s="100"/>
      <c r="E39" s="99"/>
      <c r="F39" s="99"/>
      <c r="I39" s="94"/>
      <c r="J39" s="94"/>
      <c r="K39" s="94"/>
      <c r="L39" s="94"/>
      <c r="M39" s="94"/>
      <c r="Q39" s="95"/>
    </row>
    <row r="40" spans="1:22" ht="23.25">
      <c r="B40" s="68"/>
      <c r="C40" s="99"/>
      <c r="D40" s="100"/>
      <c r="E40" s="99"/>
      <c r="F40" s="99"/>
      <c r="I40" s="94"/>
      <c r="J40" s="94"/>
      <c r="K40" s="94"/>
      <c r="L40" s="94"/>
      <c r="M40" s="94"/>
      <c r="Q40" s="95"/>
    </row>
    <row r="41" spans="1:22" ht="23.25">
      <c r="B41" s="68"/>
      <c r="C41" s="68"/>
      <c r="D41" s="68"/>
      <c r="E41" s="100"/>
      <c r="F41" s="100"/>
      <c r="I41" s="94"/>
      <c r="J41" s="94"/>
      <c r="K41" s="94"/>
      <c r="L41" s="94"/>
      <c r="M41" s="94"/>
      <c r="Q41" s="95"/>
    </row>
    <row r="42" spans="1:22" ht="23.25">
      <c r="B42" s="68"/>
      <c r="C42" s="68"/>
      <c r="D42" s="68"/>
      <c r="E42" s="100"/>
      <c r="F42" s="100"/>
      <c r="I42" s="94"/>
      <c r="J42" s="94"/>
      <c r="K42" s="94"/>
      <c r="L42" s="94"/>
      <c r="M42" s="94"/>
      <c r="Q42" s="95"/>
    </row>
    <row r="43" spans="1:22" ht="23.25">
      <c r="B43" s="68" t="s">
        <v>80</v>
      </c>
      <c r="C43" s="102"/>
      <c r="D43" s="100"/>
      <c r="E43" s="159"/>
      <c r="F43" s="159"/>
      <c r="I43" s="94"/>
      <c r="J43" s="94"/>
      <c r="K43" s="94"/>
      <c r="L43" s="94"/>
      <c r="M43" s="94"/>
      <c r="Q43" s="95"/>
    </row>
    <row r="44" spans="1:22" ht="23.25">
      <c r="B44" s="68"/>
      <c r="C44" s="99" t="s">
        <v>78</v>
      </c>
      <c r="D44" s="100"/>
      <c r="E44" s="158" t="s">
        <v>79</v>
      </c>
      <c r="F44" s="158"/>
      <c r="Q44" s="95"/>
    </row>
    <row r="45" spans="1:22">
      <c r="Q45" s="95"/>
    </row>
    <row r="46" spans="1:22">
      <c r="Q46" s="95"/>
    </row>
    <row r="47" spans="1:22">
      <c r="Q47" s="95"/>
    </row>
    <row r="48" spans="1:22">
      <c r="Q48" s="95"/>
    </row>
    <row r="49" spans="17:17">
      <c r="Q49" s="95"/>
    </row>
    <row r="50" spans="17:17">
      <c r="Q50" s="95"/>
    </row>
  </sheetData>
  <mergeCells count="49">
    <mergeCell ref="E43:F43"/>
    <mergeCell ref="E44:F44"/>
    <mergeCell ref="S8:S9"/>
    <mergeCell ref="U8:U9"/>
    <mergeCell ref="V8:V9"/>
    <mergeCell ref="E37:F37"/>
    <mergeCell ref="E38:F38"/>
    <mergeCell ref="N8:N9"/>
    <mergeCell ref="O8:O9"/>
    <mergeCell ref="P8:P9"/>
    <mergeCell ref="Q8:Q9"/>
    <mergeCell ref="R8:R9"/>
    <mergeCell ref="H8:H9"/>
    <mergeCell ref="I8:I9"/>
    <mergeCell ref="J8:J9"/>
    <mergeCell ref="L8:L9"/>
    <mergeCell ref="M8:M9"/>
    <mergeCell ref="B8:B9"/>
    <mergeCell ref="C8:C9"/>
    <mergeCell ref="D8:D9"/>
    <mergeCell ref="E8:E9"/>
    <mergeCell ref="G8:G9"/>
    <mergeCell ref="M5:M7"/>
    <mergeCell ref="S5:S7"/>
    <mergeCell ref="T5:U5"/>
    <mergeCell ref="D6:D7"/>
    <mergeCell ref="E6:F6"/>
    <mergeCell ref="G6:G7"/>
    <mergeCell ref="I6:I7"/>
    <mergeCell ref="J6:K6"/>
    <mergeCell ref="L6:L7"/>
    <mergeCell ref="T6:T7"/>
    <mergeCell ref="U6:U7"/>
    <mergeCell ref="C1:W1"/>
    <mergeCell ref="C2:W2"/>
    <mergeCell ref="B4:B7"/>
    <mergeCell ref="C4:G4"/>
    <mergeCell ref="H4:M4"/>
    <mergeCell ref="N4:N7"/>
    <mergeCell ref="O4:O7"/>
    <mergeCell ref="P4:P7"/>
    <mergeCell ref="Q4:Q7"/>
    <mergeCell ref="R4:R7"/>
    <mergeCell ref="S4:U4"/>
    <mergeCell ref="V4:V7"/>
    <mergeCell ref="C5:C7"/>
    <mergeCell ref="D5:G5"/>
    <mergeCell ref="H5:H7"/>
    <mergeCell ref="I5:L5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view="pageBreakPreview" zoomScale="75" workbookViewId="0">
      <pane xSplit="1" ySplit="7" topLeftCell="B8" activePane="bottomRight" state="frozen"/>
      <selection activeCell="C1" sqref="C1:V1"/>
      <selection pane="topRight"/>
      <selection pane="bottomLeft"/>
      <selection pane="bottomRight" activeCell="B8" sqref="B8"/>
    </sheetView>
  </sheetViews>
  <sheetFormatPr defaultRowHeight="15"/>
  <cols>
    <col min="2" max="2" width="49.28515625" customWidth="1"/>
    <col min="3" max="15" width="18.85546875" customWidth="1"/>
    <col min="16" max="16" width="21.42578125" customWidth="1"/>
    <col min="17" max="17" width="21.140625" customWidth="1"/>
    <col min="18" max="18" width="23.140625" customWidth="1"/>
    <col min="19" max="22" width="18.85546875" customWidth="1"/>
  </cols>
  <sheetData>
    <row r="1" spans="2:22" ht="87" customHeight="1">
      <c r="C1" s="160" t="s">
        <v>82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2:22" ht="42" customHeight="1">
      <c r="C2" s="121" t="s">
        <v>110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4" spans="2:22" ht="52.5" customHeight="1">
      <c r="B4" s="122" t="s">
        <v>2</v>
      </c>
      <c r="C4" s="125" t="s">
        <v>3</v>
      </c>
      <c r="D4" s="126"/>
      <c r="E4" s="126"/>
      <c r="F4" s="126"/>
      <c r="G4" s="127"/>
      <c r="H4" s="138" t="s">
        <v>4</v>
      </c>
      <c r="I4" s="161"/>
      <c r="J4" s="161"/>
      <c r="K4" s="161"/>
      <c r="L4" s="162"/>
      <c r="M4" s="128" t="s">
        <v>5</v>
      </c>
      <c r="N4" s="128" t="s">
        <v>6</v>
      </c>
      <c r="O4" s="128" t="s">
        <v>7</v>
      </c>
      <c r="P4" s="128" t="s">
        <v>8</v>
      </c>
      <c r="Q4" s="128" t="s">
        <v>9</v>
      </c>
      <c r="R4" s="125" t="s">
        <v>10</v>
      </c>
      <c r="S4" s="126"/>
      <c r="T4" s="127"/>
      <c r="U4" s="122" t="s">
        <v>11</v>
      </c>
    </row>
    <row r="5" spans="2:22" ht="18">
      <c r="B5" s="123"/>
      <c r="C5" s="122" t="s">
        <v>12</v>
      </c>
      <c r="D5" s="125" t="s">
        <v>13</v>
      </c>
      <c r="E5" s="126"/>
      <c r="F5" s="126"/>
      <c r="G5" s="127"/>
      <c r="H5" s="163" t="s">
        <v>14</v>
      </c>
      <c r="I5" s="164" t="s">
        <v>13</v>
      </c>
      <c r="J5" s="165"/>
      <c r="K5" s="165"/>
      <c r="L5" s="166"/>
      <c r="M5" s="148"/>
      <c r="N5" s="129"/>
      <c r="O5" s="129"/>
      <c r="P5" s="129"/>
      <c r="Q5" s="129"/>
      <c r="R5" s="122" t="s">
        <v>15</v>
      </c>
      <c r="S5" s="125" t="s">
        <v>16</v>
      </c>
      <c r="T5" s="127"/>
      <c r="U5" s="123"/>
    </row>
    <row r="6" spans="2:22" ht="53.25" customHeight="1">
      <c r="B6" s="123"/>
      <c r="C6" s="123"/>
      <c r="D6" s="133" t="s">
        <v>17</v>
      </c>
      <c r="E6" s="125" t="s">
        <v>18</v>
      </c>
      <c r="F6" s="127"/>
      <c r="G6" s="128" t="s">
        <v>19</v>
      </c>
      <c r="H6" s="131"/>
      <c r="I6" s="129" t="s">
        <v>17</v>
      </c>
      <c r="J6" s="167" t="s">
        <v>18</v>
      </c>
      <c r="K6" s="168"/>
      <c r="L6" s="129" t="s">
        <v>19</v>
      </c>
      <c r="M6" s="129"/>
      <c r="N6" s="129"/>
      <c r="O6" s="129"/>
      <c r="P6" s="129"/>
      <c r="Q6" s="129"/>
      <c r="R6" s="123"/>
      <c r="S6" s="128" t="s">
        <v>20</v>
      </c>
      <c r="T6" s="128" t="s">
        <v>21</v>
      </c>
      <c r="U6" s="123"/>
    </row>
    <row r="7" spans="2:22" ht="121.5">
      <c r="B7" s="124"/>
      <c r="C7" s="124"/>
      <c r="D7" s="134"/>
      <c r="E7" s="4" t="s">
        <v>22</v>
      </c>
      <c r="F7" s="5" t="s">
        <v>23</v>
      </c>
      <c r="G7" s="135"/>
      <c r="H7" s="132"/>
      <c r="I7" s="135"/>
      <c r="J7" s="6" t="s">
        <v>22</v>
      </c>
      <c r="K7" s="6" t="s">
        <v>23</v>
      </c>
      <c r="L7" s="135"/>
      <c r="M7" s="135"/>
      <c r="N7" s="135"/>
      <c r="O7" s="135"/>
      <c r="P7" s="135"/>
      <c r="Q7" s="135"/>
      <c r="R7" s="124"/>
      <c r="S7" s="135"/>
      <c r="T7" s="135"/>
      <c r="U7" s="124"/>
    </row>
    <row r="8" spans="2:22" ht="18">
      <c r="B8" s="122">
        <v>1</v>
      </c>
      <c r="C8" s="122">
        <v>2</v>
      </c>
      <c r="D8" s="122">
        <v>3</v>
      </c>
      <c r="E8" s="122">
        <v>4</v>
      </c>
      <c r="F8" s="8">
        <v>5</v>
      </c>
      <c r="G8" s="122">
        <v>6</v>
      </c>
      <c r="H8" s="122">
        <v>7</v>
      </c>
      <c r="I8" s="122">
        <v>8</v>
      </c>
      <c r="J8" s="122">
        <v>9</v>
      </c>
      <c r="K8" s="8">
        <v>10</v>
      </c>
      <c r="L8" s="122">
        <v>11</v>
      </c>
      <c r="M8" s="122">
        <v>12</v>
      </c>
      <c r="N8" s="122">
        <v>13</v>
      </c>
      <c r="O8" s="122">
        <v>14</v>
      </c>
      <c r="P8" s="122">
        <v>15</v>
      </c>
      <c r="Q8" s="122">
        <v>16</v>
      </c>
      <c r="R8" s="122">
        <v>17</v>
      </c>
      <c r="S8" s="8">
        <v>18</v>
      </c>
      <c r="T8" s="122">
        <v>19</v>
      </c>
      <c r="U8" s="122">
        <v>20</v>
      </c>
    </row>
    <row r="9" spans="2:22" ht="36">
      <c r="B9" s="124"/>
      <c r="C9" s="124"/>
      <c r="D9" s="124"/>
      <c r="E9" s="124"/>
      <c r="F9" s="10" t="s">
        <v>24</v>
      </c>
      <c r="G9" s="124"/>
      <c r="H9" s="124"/>
      <c r="I9" s="124"/>
      <c r="J9" s="124"/>
      <c r="K9" s="10" t="s">
        <v>25</v>
      </c>
      <c r="L9" s="124"/>
      <c r="M9" s="124"/>
      <c r="N9" s="124"/>
      <c r="O9" s="124"/>
      <c r="P9" s="124"/>
      <c r="Q9" s="124"/>
      <c r="R9" s="124"/>
      <c r="S9" s="10" t="s">
        <v>26</v>
      </c>
      <c r="T9" s="124"/>
      <c r="U9" s="124"/>
    </row>
    <row r="10" spans="2:22" s="86" customFormat="1" ht="270">
      <c r="B10" s="103" t="s">
        <v>111</v>
      </c>
      <c r="C10" s="49" t="s">
        <v>28</v>
      </c>
      <c r="D10" s="87">
        <v>10</v>
      </c>
      <c r="E10" s="87">
        <v>10</v>
      </c>
      <c r="F10" s="104">
        <f t="shared" ref="F10:F28" si="0">E10/D10*100</f>
        <v>100</v>
      </c>
      <c r="G10" s="87">
        <v>10</v>
      </c>
      <c r="H10" s="105" t="s">
        <v>29</v>
      </c>
      <c r="I10" s="87">
        <v>1</v>
      </c>
      <c r="J10" s="87">
        <v>1</v>
      </c>
      <c r="K10" s="104">
        <v>100</v>
      </c>
      <c r="L10" s="87">
        <v>10</v>
      </c>
      <c r="M10" s="49" t="s">
        <v>30</v>
      </c>
      <c r="N10" s="49" t="s">
        <v>30</v>
      </c>
      <c r="O10" s="49" t="s">
        <v>31</v>
      </c>
      <c r="P10" s="106">
        <v>1517940.5</v>
      </c>
      <c r="Q10" s="106">
        <v>1517940.5</v>
      </c>
      <c r="R10" s="106">
        <f>1576864-58923.5</f>
        <v>1517940.5</v>
      </c>
      <c r="S10" s="107">
        <f t="shared" ref="S10:S28" si="1">R10/P10*100</f>
        <v>100</v>
      </c>
      <c r="T10" s="107">
        <f t="shared" ref="T10:T28" si="2">R10/Q10*100</f>
        <v>100</v>
      </c>
      <c r="U10" s="87" t="s">
        <v>32</v>
      </c>
      <c r="V10" s="95"/>
    </row>
    <row r="11" spans="2:22" ht="270">
      <c r="B11" s="77" t="s">
        <v>112</v>
      </c>
      <c r="C11" s="25" t="s">
        <v>28</v>
      </c>
      <c r="D11" s="25">
        <v>36</v>
      </c>
      <c r="E11" s="25">
        <v>36</v>
      </c>
      <c r="F11" s="91">
        <f t="shared" si="0"/>
        <v>100</v>
      </c>
      <c r="G11" s="25">
        <v>10</v>
      </c>
      <c r="H11" s="108" t="s">
        <v>29</v>
      </c>
      <c r="I11" s="25">
        <v>6</v>
      </c>
      <c r="J11" s="25">
        <v>6</v>
      </c>
      <c r="K11" s="91">
        <f t="shared" ref="K11:K28" si="3">J11/I11*100</f>
        <v>100</v>
      </c>
      <c r="L11" s="25">
        <v>10</v>
      </c>
      <c r="M11" s="25" t="s">
        <v>30</v>
      </c>
      <c r="N11" s="25" t="s">
        <v>30</v>
      </c>
      <c r="O11" s="25" t="s">
        <v>31</v>
      </c>
      <c r="P11" s="109">
        <v>12711287.949999999</v>
      </c>
      <c r="Q11" s="109">
        <v>12711287.949999999</v>
      </c>
      <c r="R11" s="109">
        <v>12711287.949999999</v>
      </c>
      <c r="S11" s="107">
        <f t="shared" si="1"/>
        <v>100</v>
      </c>
      <c r="T11" s="107">
        <f t="shared" si="2"/>
        <v>100</v>
      </c>
      <c r="U11" s="87" t="s">
        <v>32</v>
      </c>
      <c r="V11" s="95"/>
    </row>
    <row r="12" spans="2:22" ht="270">
      <c r="B12" s="77" t="s">
        <v>113</v>
      </c>
      <c r="C12" s="25" t="s">
        <v>28</v>
      </c>
      <c r="D12" s="25">
        <v>54</v>
      </c>
      <c r="E12" s="25">
        <v>54</v>
      </c>
      <c r="F12" s="91">
        <f t="shared" si="0"/>
        <v>100</v>
      </c>
      <c r="G12" s="25">
        <v>10</v>
      </c>
      <c r="H12" s="15" t="s">
        <v>29</v>
      </c>
      <c r="I12" s="25">
        <v>5</v>
      </c>
      <c r="J12" s="25">
        <v>5</v>
      </c>
      <c r="K12" s="91">
        <v>100</v>
      </c>
      <c r="L12" s="25">
        <v>10</v>
      </c>
      <c r="M12" s="25" t="s">
        <v>30</v>
      </c>
      <c r="N12" s="25" t="s">
        <v>30</v>
      </c>
      <c r="O12" s="25" t="s">
        <v>31</v>
      </c>
      <c r="P12" s="109">
        <v>25347033.68</v>
      </c>
      <c r="Q12" s="109">
        <v>25347033.68</v>
      </c>
      <c r="R12" s="109">
        <v>25347033.68</v>
      </c>
      <c r="S12" s="107">
        <f t="shared" si="1"/>
        <v>100</v>
      </c>
      <c r="T12" s="107">
        <f t="shared" si="2"/>
        <v>100</v>
      </c>
      <c r="U12" s="87" t="s">
        <v>32</v>
      </c>
      <c r="V12" s="95"/>
    </row>
    <row r="13" spans="2:22" ht="270">
      <c r="B13" s="77" t="s">
        <v>114</v>
      </c>
      <c r="C13" s="25" t="s">
        <v>28</v>
      </c>
      <c r="D13" s="25">
        <v>138</v>
      </c>
      <c r="E13" s="25">
        <v>138</v>
      </c>
      <c r="F13" s="91">
        <f t="shared" si="0"/>
        <v>100</v>
      </c>
      <c r="G13" s="13">
        <v>10</v>
      </c>
      <c r="H13" s="15" t="s">
        <v>29</v>
      </c>
      <c r="I13" s="13">
        <v>9</v>
      </c>
      <c r="J13" s="13">
        <v>9</v>
      </c>
      <c r="K13" s="91">
        <f t="shared" si="3"/>
        <v>100</v>
      </c>
      <c r="L13" s="25">
        <v>10</v>
      </c>
      <c r="M13" s="25" t="s">
        <v>30</v>
      </c>
      <c r="N13" s="25" t="s">
        <v>30</v>
      </c>
      <c r="O13" s="25" t="s">
        <v>31</v>
      </c>
      <c r="P13" s="109">
        <v>17018024.780000001</v>
      </c>
      <c r="Q13" s="109">
        <v>17018024.780000001</v>
      </c>
      <c r="R13" s="109">
        <v>17018024.780000001</v>
      </c>
      <c r="S13" s="107">
        <f t="shared" si="1"/>
        <v>100</v>
      </c>
      <c r="T13" s="107">
        <f t="shared" si="2"/>
        <v>100</v>
      </c>
      <c r="U13" s="87" t="s">
        <v>32</v>
      </c>
      <c r="V13" s="95"/>
    </row>
    <row r="14" spans="2:22" ht="270">
      <c r="B14" s="77" t="s">
        <v>115</v>
      </c>
      <c r="C14" s="25" t="s">
        <v>28</v>
      </c>
      <c r="D14" s="25">
        <v>172</v>
      </c>
      <c r="E14" s="25">
        <v>172</v>
      </c>
      <c r="F14" s="91">
        <f t="shared" si="0"/>
        <v>100</v>
      </c>
      <c r="G14" s="25">
        <v>10</v>
      </c>
      <c r="H14" s="15" t="s">
        <v>29</v>
      </c>
      <c r="I14" s="25">
        <v>15</v>
      </c>
      <c r="J14" s="25">
        <v>15</v>
      </c>
      <c r="K14" s="91">
        <v>100</v>
      </c>
      <c r="L14" s="25">
        <v>10</v>
      </c>
      <c r="M14" s="25" t="s">
        <v>30</v>
      </c>
      <c r="N14" s="25" t="s">
        <v>30</v>
      </c>
      <c r="O14" s="25" t="s">
        <v>31</v>
      </c>
      <c r="P14" s="109">
        <v>45310194.060000002</v>
      </c>
      <c r="Q14" s="109">
        <v>45310194.060000002</v>
      </c>
      <c r="R14" s="109">
        <v>45310194.060000002</v>
      </c>
      <c r="S14" s="107">
        <f t="shared" si="1"/>
        <v>100</v>
      </c>
      <c r="T14" s="107">
        <f t="shared" si="2"/>
        <v>100</v>
      </c>
      <c r="U14" s="87" t="s">
        <v>32</v>
      </c>
      <c r="V14" s="95"/>
    </row>
    <row r="15" spans="2:22" ht="123" customHeight="1">
      <c r="B15" s="77" t="s">
        <v>116</v>
      </c>
      <c r="C15" s="25" t="s">
        <v>28</v>
      </c>
      <c r="D15" s="25">
        <v>117</v>
      </c>
      <c r="E15" s="25">
        <v>117</v>
      </c>
      <c r="F15" s="91">
        <f t="shared" si="0"/>
        <v>100</v>
      </c>
      <c r="G15" s="13">
        <v>10</v>
      </c>
      <c r="H15" s="15" t="s">
        <v>29</v>
      </c>
      <c r="I15" s="13">
        <v>10</v>
      </c>
      <c r="J15" s="13">
        <v>10</v>
      </c>
      <c r="K15" s="91">
        <f t="shared" si="3"/>
        <v>100</v>
      </c>
      <c r="L15" s="25">
        <v>10</v>
      </c>
      <c r="M15" s="25" t="s">
        <v>30</v>
      </c>
      <c r="N15" s="25" t="s">
        <v>30</v>
      </c>
      <c r="O15" s="25" t="s">
        <v>31</v>
      </c>
      <c r="P15" s="109">
        <v>12042971.16</v>
      </c>
      <c r="Q15" s="109">
        <v>12042971.16</v>
      </c>
      <c r="R15" s="109">
        <v>12042971.16</v>
      </c>
      <c r="S15" s="107">
        <f t="shared" si="1"/>
        <v>100</v>
      </c>
      <c r="T15" s="107">
        <f t="shared" si="2"/>
        <v>100</v>
      </c>
      <c r="U15" s="87" t="s">
        <v>32</v>
      </c>
      <c r="V15" s="95"/>
    </row>
    <row r="16" spans="2:22" ht="270">
      <c r="B16" s="77" t="s">
        <v>117</v>
      </c>
      <c r="C16" s="25" t="s">
        <v>28</v>
      </c>
      <c r="D16" s="25">
        <v>36</v>
      </c>
      <c r="E16" s="25">
        <v>36</v>
      </c>
      <c r="F16" s="91">
        <f t="shared" si="0"/>
        <v>100</v>
      </c>
      <c r="G16" s="25">
        <v>10</v>
      </c>
      <c r="H16" s="15" t="s">
        <v>29</v>
      </c>
      <c r="I16" s="25">
        <v>3</v>
      </c>
      <c r="J16" s="25">
        <v>3</v>
      </c>
      <c r="K16" s="91">
        <f t="shared" si="3"/>
        <v>100</v>
      </c>
      <c r="L16" s="25">
        <v>10</v>
      </c>
      <c r="M16" s="25" t="s">
        <v>30</v>
      </c>
      <c r="N16" s="25" t="s">
        <v>30</v>
      </c>
      <c r="O16" s="25" t="s">
        <v>31</v>
      </c>
      <c r="P16" s="109">
        <v>10226244.43</v>
      </c>
      <c r="Q16" s="109">
        <v>10226244.43</v>
      </c>
      <c r="R16" s="109">
        <v>10226244.43</v>
      </c>
      <c r="S16" s="107">
        <f t="shared" si="1"/>
        <v>100</v>
      </c>
      <c r="T16" s="107">
        <f t="shared" si="2"/>
        <v>100</v>
      </c>
      <c r="U16" s="87" t="s">
        <v>32</v>
      </c>
      <c r="V16" s="95"/>
    </row>
    <row r="17" spans="1:22" ht="270">
      <c r="B17" s="77" t="s">
        <v>118</v>
      </c>
      <c r="C17" s="25" t="s">
        <v>28</v>
      </c>
      <c r="D17" s="25">
        <v>38</v>
      </c>
      <c r="E17" s="25">
        <v>38</v>
      </c>
      <c r="F17" s="91">
        <f t="shared" si="0"/>
        <v>100</v>
      </c>
      <c r="G17" s="13">
        <v>10</v>
      </c>
      <c r="H17" s="15" t="s">
        <v>29</v>
      </c>
      <c r="I17" s="13">
        <v>2</v>
      </c>
      <c r="J17" s="13">
        <v>2</v>
      </c>
      <c r="K17" s="91">
        <f t="shared" si="3"/>
        <v>100</v>
      </c>
      <c r="L17" s="25">
        <v>10</v>
      </c>
      <c r="M17" s="25" t="s">
        <v>30</v>
      </c>
      <c r="N17" s="25" t="s">
        <v>30</v>
      </c>
      <c r="O17" s="25" t="s">
        <v>31</v>
      </c>
      <c r="P17" s="109">
        <v>4044065.19</v>
      </c>
      <c r="Q17" s="109">
        <v>4044065.19</v>
      </c>
      <c r="R17" s="109">
        <v>4044065.19</v>
      </c>
      <c r="S17" s="107">
        <f t="shared" si="1"/>
        <v>100</v>
      </c>
      <c r="T17" s="107">
        <f t="shared" si="2"/>
        <v>100</v>
      </c>
      <c r="U17" s="87" t="s">
        <v>32</v>
      </c>
      <c r="V17" s="95"/>
    </row>
    <row r="18" spans="1:22" ht="270">
      <c r="B18" s="77" t="s">
        <v>119</v>
      </c>
      <c r="C18" s="25" t="s">
        <v>28</v>
      </c>
      <c r="D18" s="25">
        <v>15</v>
      </c>
      <c r="E18" s="25">
        <v>15</v>
      </c>
      <c r="F18" s="91">
        <f t="shared" si="0"/>
        <v>100</v>
      </c>
      <c r="G18" s="13">
        <v>10</v>
      </c>
      <c r="H18" s="15" t="s">
        <v>29</v>
      </c>
      <c r="I18" s="13">
        <v>2</v>
      </c>
      <c r="J18" s="13">
        <v>2</v>
      </c>
      <c r="K18" s="91">
        <v>100</v>
      </c>
      <c r="L18" s="25">
        <v>10</v>
      </c>
      <c r="M18" s="25" t="s">
        <v>30</v>
      </c>
      <c r="N18" s="25" t="s">
        <v>30</v>
      </c>
      <c r="O18" s="25" t="s">
        <v>31</v>
      </c>
      <c r="P18" s="109">
        <v>6224793.25</v>
      </c>
      <c r="Q18" s="109">
        <v>6224793.25</v>
      </c>
      <c r="R18" s="109">
        <v>6224793.25</v>
      </c>
      <c r="S18" s="107">
        <f t="shared" si="1"/>
        <v>100</v>
      </c>
      <c r="T18" s="107">
        <f t="shared" si="2"/>
        <v>100</v>
      </c>
      <c r="U18" s="87" t="s">
        <v>32</v>
      </c>
      <c r="V18" s="95"/>
    </row>
    <row r="19" spans="1:22" ht="72">
      <c r="B19" s="46" t="s">
        <v>59</v>
      </c>
      <c r="C19" s="25" t="s">
        <v>103</v>
      </c>
      <c r="D19" s="25">
        <v>200</v>
      </c>
      <c r="E19" s="25">
        <v>200</v>
      </c>
      <c r="F19" s="91">
        <f t="shared" si="0"/>
        <v>100</v>
      </c>
      <c r="G19" s="25">
        <v>10</v>
      </c>
      <c r="H19" s="25" t="s">
        <v>120</v>
      </c>
      <c r="I19" s="25">
        <v>0</v>
      </c>
      <c r="J19" s="25">
        <v>0</v>
      </c>
      <c r="K19" s="91">
        <v>100</v>
      </c>
      <c r="L19" s="25">
        <v>10</v>
      </c>
      <c r="M19" s="25" t="s">
        <v>30</v>
      </c>
      <c r="N19" s="25" t="s">
        <v>30</v>
      </c>
      <c r="O19" s="25" t="s">
        <v>31</v>
      </c>
      <c r="P19" s="110">
        <v>639010.30000000005</v>
      </c>
      <c r="Q19" s="110">
        <v>639010.30000000005</v>
      </c>
      <c r="R19" s="110">
        <v>639010.30000000005</v>
      </c>
      <c r="S19" s="107">
        <f t="shared" si="1"/>
        <v>100</v>
      </c>
      <c r="T19" s="107">
        <f t="shared" si="2"/>
        <v>100</v>
      </c>
      <c r="U19" s="87" t="s">
        <v>32</v>
      </c>
      <c r="V19" s="95"/>
    </row>
    <row r="20" spans="1:22" ht="108">
      <c r="B20" s="46" t="s">
        <v>104</v>
      </c>
      <c r="C20" s="25" t="s">
        <v>73</v>
      </c>
      <c r="D20" s="25">
        <v>19120</v>
      </c>
      <c r="E20" s="25">
        <v>19120</v>
      </c>
      <c r="F20" s="91">
        <f t="shared" si="0"/>
        <v>100</v>
      </c>
      <c r="G20" s="13">
        <v>10</v>
      </c>
      <c r="H20" s="25" t="s">
        <v>120</v>
      </c>
      <c r="I20" s="25">
        <v>0</v>
      </c>
      <c r="J20" s="25">
        <v>0</v>
      </c>
      <c r="K20" s="91" t="e">
        <f t="shared" si="3"/>
        <v>#DIV/0!</v>
      </c>
      <c r="L20" s="25">
        <v>10</v>
      </c>
      <c r="M20" s="25" t="s">
        <v>30</v>
      </c>
      <c r="N20" s="25" t="s">
        <v>30</v>
      </c>
      <c r="O20" s="25" t="s">
        <v>31</v>
      </c>
      <c r="P20" s="109">
        <v>7100000</v>
      </c>
      <c r="Q20" s="109">
        <v>7100000</v>
      </c>
      <c r="R20" s="109">
        <v>7100000</v>
      </c>
      <c r="S20" s="107">
        <f t="shared" si="1"/>
        <v>100</v>
      </c>
      <c r="T20" s="107">
        <f t="shared" si="2"/>
        <v>100</v>
      </c>
      <c r="U20" s="87" t="s">
        <v>32</v>
      </c>
      <c r="V20" s="95"/>
    </row>
    <row r="21" spans="1:22" ht="126">
      <c r="B21" s="46" t="s">
        <v>68</v>
      </c>
      <c r="C21" s="25" t="s">
        <v>63</v>
      </c>
      <c r="D21" s="25">
        <v>19</v>
      </c>
      <c r="E21" s="25">
        <v>19</v>
      </c>
      <c r="F21" s="91">
        <f t="shared" si="0"/>
        <v>100</v>
      </c>
      <c r="G21" s="25">
        <v>10</v>
      </c>
      <c r="H21" s="25" t="s">
        <v>106</v>
      </c>
      <c r="I21" s="25">
        <v>0</v>
      </c>
      <c r="J21" s="25">
        <v>0</v>
      </c>
      <c r="K21" s="91" t="e">
        <f t="shared" si="3"/>
        <v>#DIV/0!</v>
      </c>
      <c r="L21" s="25">
        <v>10</v>
      </c>
      <c r="M21" s="25" t="s">
        <v>30</v>
      </c>
      <c r="N21" s="25" t="s">
        <v>30</v>
      </c>
      <c r="O21" s="25" t="s">
        <v>31</v>
      </c>
      <c r="P21" s="109">
        <v>1178000</v>
      </c>
      <c r="Q21" s="109">
        <v>1178000</v>
      </c>
      <c r="R21" s="111">
        <v>1178000</v>
      </c>
      <c r="S21" s="107">
        <f t="shared" si="1"/>
        <v>100</v>
      </c>
      <c r="T21" s="107">
        <f t="shared" si="2"/>
        <v>100</v>
      </c>
      <c r="U21" s="87" t="s">
        <v>32</v>
      </c>
      <c r="V21" s="95"/>
    </row>
    <row r="22" spans="1:22" ht="126">
      <c r="B22" s="77" t="s">
        <v>67</v>
      </c>
      <c r="C22" s="25" t="s">
        <v>63</v>
      </c>
      <c r="D22" s="25">
        <v>16</v>
      </c>
      <c r="E22" s="25">
        <v>16</v>
      </c>
      <c r="F22" s="91">
        <f t="shared" si="0"/>
        <v>100</v>
      </c>
      <c r="G22" s="13">
        <v>10</v>
      </c>
      <c r="H22" s="25" t="s">
        <v>106</v>
      </c>
      <c r="I22" s="25">
        <v>0</v>
      </c>
      <c r="J22" s="25">
        <v>0</v>
      </c>
      <c r="K22" s="91" t="e">
        <f t="shared" si="3"/>
        <v>#DIV/0!</v>
      </c>
      <c r="L22" s="25">
        <v>10</v>
      </c>
      <c r="M22" s="25" t="s">
        <v>30</v>
      </c>
      <c r="N22" s="25" t="s">
        <v>30</v>
      </c>
      <c r="O22" s="25" t="s">
        <v>31</v>
      </c>
      <c r="P22" s="109">
        <v>1094000</v>
      </c>
      <c r="Q22" s="109">
        <v>1094000</v>
      </c>
      <c r="R22" s="109">
        <v>1094000</v>
      </c>
      <c r="S22" s="107">
        <f t="shared" si="1"/>
        <v>100</v>
      </c>
      <c r="T22" s="107">
        <f t="shared" si="2"/>
        <v>100</v>
      </c>
      <c r="U22" s="87" t="s">
        <v>32</v>
      </c>
      <c r="V22" s="95"/>
    </row>
    <row r="23" spans="1:22" ht="72">
      <c r="B23" s="77" t="s">
        <v>71</v>
      </c>
      <c r="C23" s="25" t="s">
        <v>121</v>
      </c>
      <c r="D23" s="25">
        <v>236</v>
      </c>
      <c r="E23" s="25">
        <v>236</v>
      </c>
      <c r="F23" s="91">
        <f t="shared" si="0"/>
        <v>100</v>
      </c>
      <c r="G23" s="25">
        <v>10</v>
      </c>
      <c r="H23" s="25" t="s">
        <v>120</v>
      </c>
      <c r="I23" s="25">
        <v>0</v>
      </c>
      <c r="J23" s="25">
        <v>0</v>
      </c>
      <c r="K23" s="91" t="e">
        <f t="shared" si="3"/>
        <v>#DIV/0!</v>
      </c>
      <c r="L23" s="25">
        <v>10</v>
      </c>
      <c r="M23" s="25" t="s">
        <v>30</v>
      </c>
      <c r="N23" s="25" t="s">
        <v>30</v>
      </c>
      <c r="O23" s="25" t="s">
        <v>31</v>
      </c>
      <c r="P23" s="109">
        <v>1915752.94</v>
      </c>
      <c r="Q23" s="109">
        <v>1915752.94</v>
      </c>
      <c r="R23" s="109">
        <v>1915752.94</v>
      </c>
      <c r="S23" s="107">
        <f t="shared" si="1"/>
        <v>100</v>
      </c>
      <c r="T23" s="107">
        <f t="shared" si="2"/>
        <v>100</v>
      </c>
      <c r="U23" s="87" t="s">
        <v>32</v>
      </c>
      <c r="V23" s="95"/>
    </row>
    <row r="24" spans="1:22" ht="126">
      <c r="B24" s="77" t="s">
        <v>122</v>
      </c>
      <c r="C24" s="25" t="s">
        <v>63</v>
      </c>
      <c r="D24" s="25">
        <v>11</v>
      </c>
      <c r="E24" s="25">
        <v>11</v>
      </c>
      <c r="F24" s="91">
        <f t="shared" si="0"/>
        <v>100</v>
      </c>
      <c r="G24" s="13">
        <v>10</v>
      </c>
      <c r="H24" s="25" t="s">
        <v>106</v>
      </c>
      <c r="I24" s="25">
        <v>0</v>
      </c>
      <c r="J24" s="25">
        <v>0</v>
      </c>
      <c r="K24" s="91" t="e">
        <f t="shared" si="3"/>
        <v>#DIV/0!</v>
      </c>
      <c r="L24" s="25">
        <v>10</v>
      </c>
      <c r="M24" s="25" t="s">
        <v>30</v>
      </c>
      <c r="N24" s="25" t="s">
        <v>30</v>
      </c>
      <c r="O24" s="25" t="s">
        <v>31</v>
      </c>
      <c r="P24" s="109">
        <v>544500</v>
      </c>
      <c r="Q24" s="109">
        <v>544500</v>
      </c>
      <c r="R24" s="111">
        <v>544500</v>
      </c>
      <c r="S24" s="107">
        <f t="shared" si="1"/>
        <v>100</v>
      </c>
      <c r="T24" s="107">
        <f t="shared" si="2"/>
        <v>100</v>
      </c>
      <c r="U24" s="87" t="s">
        <v>32</v>
      </c>
      <c r="V24" s="95"/>
    </row>
    <row r="25" spans="1:22" ht="126">
      <c r="B25" s="77" t="s">
        <v>123</v>
      </c>
      <c r="C25" s="25" t="s">
        <v>63</v>
      </c>
      <c r="D25" s="25">
        <v>63</v>
      </c>
      <c r="E25" s="25">
        <v>63</v>
      </c>
      <c r="F25" s="91">
        <f t="shared" si="0"/>
        <v>100</v>
      </c>
      <c r="G25" s="25">
        <v>10</v>
      </c>
      <c r="H25" s="25" t="s">
        <v>106</v>
      </c>
      <c r="I25" s="25">
        <v>0</v>
      </c>
      <c r="J25" s="25">
        <v>0</v>
      </c>
      <c r="K25" s="91" t="e">
        <f t="shared" si="3"/>
        <v>#DIV/0!</v>
      </c>
      <c r="L25" s="25">
        <v>10</v>
      </c>
      <c r="M25" s="25" t="s">
        <v>30</v>
      </c>
      <c r="N25" s="25" t="s">
        <v>30</v>
      </c>
      <c r="O25" s="25" t="s">
        <v>31</v>
      </c>
      <c r="P25" s="109">
        <v>4725000</v>
      </c>
      <c r="Q25" s="109">
        <v>4725000</v>
      </c>
      <c r="R25" s="111">
        <v>4725000</v>
      </c>
      <c r="S25" s="107">
        <f t="shared" si="1"/>
        <v>100</v>
      </c>
      <c r="T25" s="107">
        <f t="shared" si="2"/>
        <v>100</v>
      </c>
      <c r="U25" s="87" t="s">
        <v>32</v>
      </c>
      <c r="V25" s="95"/>
    </row>
    <row r="26" spans="1:22" ht="126">
      <c r="B26" s="77" t="s">
        <v>124</v>
      </c>
      <c r="C26" s="25" t="s">
        <v>63</v>
      </c>
      <c r="D26" s="25">
        <v>48</v>
      </c>
      <c r="E26" s="25">
        <v>48</v>
      </c>
      <c r="F26" s="91">
        <f t="shared" si="0"/>
        <v>100</v>
      </c>
      <c r="G26" s="25">
        <v>10</v>
      </c>
      <c r="H26" s="25" t="s">
        <v>106</v>
      </c>
      <c r="I26" s="25">
        <v>0</v>
      </c>
      <c r="J26" s="25">
        <v>0</v>
      </c>
      <c r="K26" s="91" t="e">
        <f t="shared" si="3"/>
        <v>#DIV/0!</v>
      </c>
      <c r="L26" s="25">
        <v>10</v>
      </c>
      <c r="M26" s="25" t="s">
        <v>30</v>
      </c>
      <c r="N26" s="25" t="s">
        <v>30</v>
      </c>
      <c r="O26" s="25" t="s">
        <v>31</v>
      </c>
      <c r="P26" s="109">
        <v>3840000</v>
      </c>
      <c r="Q26" s="109">
        <v>3840000</v>
      </c>
      <c r="R26" s="111">
        <v>3840000</v>
      </c>
      <c r="S26" s="107">
        <f t="shared" si="1"/>
        <v>100</v>
      </c>
      <c r="T26" s="107">
        <f t="shared" si="2"/>
        <v>100</v>
      </c>
      <c r="U26" s="87" t="s">
        <v>32</v>
      </c>
      <c r="V26" s="95"/>
    </row>
    <row r="27" spans="1:22" ht="126">
      <c r="B27" s="77" t="s">
        <v>125</v>
      </c>
      <c r="C27" s="25" t="s">
        <v>63</v>
      </c>
      <c r="D27" s="25">
        <v>14</v>
      </c>
      <c r="E27" s="25">
        <v>14</v>
      </c>
      <c r="F27" s="91">
        <f t="shared" si="0"/>
        <v>100</v>
      </c>
      <c r="G27" s="13">
        <v>10</v>
      </c>
      <c r="H27" s="25" t="s">
        <v>106</v>
      </c>
      <c r="I27" s="25">
        <v>0</v>
      </c>
      <c r="J27" s="25">
        <v>0</v>
      </c>
      <c r="K27" s="91" t="e">
        <f t="shared" si="3"/>
        <v>#DIV/0!</v>
      </c>
      <c r="L27" s="25">
        <v>10</v>
      </c>
      <c r="M27" s="25" t="s">
        <v>30</v>
      </c>
      <c r="N27" s="25" t="s">
        <v>30</v>
      </c>
      <c r="O27" s="25" t="s">
        <v>31</v>
      </c>
      <c r="P27" s="109">
        <v>1190500</v>
      </c>
      <c r="Q27" s="109">
        <v>1190500</v>
      </c>
      <c r="R27" s="111">
        <v>1190500</v>
      </c>
      <c r="S27" s="107">
        <f t="shared" si="1"/>
        <v>100</v>
      </c>
      <c r="T27" s="107">
        <f t="shared" si="2"/>
        <v>100</v>
      </c>
      <c r="U27" s="87" t="s">
        <v>32</v>
      </c>
      <c r="V27" s="95"/>
    </row>
    <row r="28" spans="1:22" ht="90">
      <c r="B28" s="77" t="s">
        <v>126</v>
      </c>
      <c r="C28" s="25" t="s">
        <v>127</v>
      </c>
      <c r="D28" s="25">
        <v>5760</v>
      </c>
      <c r="E28" s="25">
        <v>5760</v>
      </c>
      <c r="F28" s="91">
        <f t="shared" si="0"/>
        <v>100</v>
      </c>
      <c r="G28" s="13">
        <v>10</v>
      </c>
      <c r="H28" s="25" t="s">
        <v>120</v>
      </c>
      <c r="I28" s="25">
        <v>0</v>
      </c>
      <c r="J28" s="25">
        <v>0</v>
      </c>
      <c r="K28" s="91" t="e">
        <f t="shared" si="3"/>
        <v>#DIV/0!</v>
      </c>
      <c r="L28" s="25">
        <v>10</v>
      </c>
      <c r="M28" s="25" t="s">
        <v>30</v>
      </c>
      <c r="N28" s="25" t="s">
        <v>30</v>
      </c>
      <c r="O28" s="25" t="s">
        <v>31</v>
      </c>
      <c r="P28" s="110">
        <v>312247.06</v>
      </c>
      <c r="Q28" s="109">
        <v>312247.06</v>
      </c>
      <c r="R28" s="109">
        <v>312247.06</v>
      </c>
      <c r="S28" s="107">
        <f t="shared" si="1"/>
        <v>100</v>
      </c>
      <c r="T28" s="107">
        <f t="shared" si="2"/>
        <v>100</v>
      </c>
      <c r="U28" s="87" t="s">
        <v>32</v>
      </c>
      <c r="V28" s="95"/>
    </row>
    <row r="31" spans="1:22">
      <c r="P31">
        <f>P10+P11+P12+P13+P14+P15+P16+P18+P17+P19+P20+P21+P22+P23+P24+P25+P26+P27+P28</f>
        <v>156981565.30000001</v>
      </c>
      <c r="Q31" s="112">
        <f>Q10+Q11+Q12+Q13+Q14+Q15+Q16+Q18+Q17+Q19+Q20+Q21+Q22+Q23+Q24+Q25+Q26+Q27+Q28</f>
        <v>156981565.30000001</v>
      </c>
      <c r="R31">
        <f>R10+R11+R12+R13+R14+R15+R16+R18+R17+R19+R20+R21+R22+R23+R24+R25+R26+R27+R28</f>
        <v>156981565.30000001</v>
      </c>
    </row>
    <row r="32" spans="1:22" ht="23.25">
      <c r="A32" s="97"/>
      <c r="B32" s="68" t="s">
        <v>108</v>
      </c>
      <c r="C32" s="69"/>
      <c r="D32" s="2"/>
      <c r="E32" s="157" t="s">
        <v>109</v>
      </c>
      <c r="F32" s="157"/>
      <c r="G32" s="2"/>
      <c r="H32" s="2"/>
      <c r="I32" s="2"/>
      <c r="J32" s="2"/>
      <c r="K32" s="2"/>
      <c r="L32" s="2"/>
      <c r="M32" s="2"/>
      <c r="N32" s="2"/>
      <c r="O32" s="2">
        <v>1103</v>
      </c>
      <c r="P32" s="29">
        <f>P10+P11+P12+P13+P14+P15+P16+P17+P18</f>
        <v>134442555</v>
      </c>
      <c r="Q32" s="29">
        <f>Q10+Q11+Q12+Q13+Q14+Q15+Q16+Q17+Q18</f>
        <v>134442555</v>
      </c>
      <c r="R32" s="29">
        <f>R10+R11+R12+R13+R14+R15+R16+R17+R18</f>
        <v>134442555</v>
      </c>
      <c r="S32" s="70"/>
      <c r="T32" s="70"/>
      <c r="U32" s="2"/>
    </row>
    <row r="33" spans="2:18" ht="23.25">
      <c r="B33" s="68"/>
      <c r="C33" s="99" t="s">
        <v>78</v>
      </c>
      <c r="D33" s="100"/>
      <c r="E33" s="158" t="s">
        <v>79</v>
      </c>
      <c r="F33" s="158"/>
      <c r="O33" s="97">
        <v>1103</v>
      </c>
      <c r="P33" s="113">
        <f>P27+P26+P25+P24</f>
        <v>10300000</v>
      </c>
      <c r="Q33" s="113">
        <f>Q24+Q25+Q26+Q27</f>
        <v>10300000</v>
      </c>
      <c r="R33" s="112">
        <f>R27+R26+R25+R24</f>
        <v>10300000</v>
      </c>
    </row>
    <row r="34" spans="2:18" ht="23.25">
      <c r="B34" s="68"/>
      <c r="C34" s="99"/>
      <c r="D34" s="100"/>
      <c r="E34" s="99"/>
      <c r="F34" s="99"/>
      <c r="O34" s="97">
        <v>1102</v>
      </c>
      <c r="P34" s="113">
        <f>P20</f>
        <v>7100000</v>
      </c>
      <c r="Q34" s="113">
        <f>Q20</f>
        <v>7100000</v>
      </c>
      <c r="R34" s="113">
        <f>R20</f>
        <v>7100000</v>
      </c>
    </row>
    <row r="35" spans="2:18" ht="23.25">
      <c r="B35" s="68"/>
      <c r="C35" s="99"/>
      <c r="D35" s="100"/>
      <c r="E35" s="99"/>
      <c r="F35" s="99"/>
      <c r="O35" s="97">
        <v>1102</v>
      </c>
      <c r="P35" s="112">
        <f>P21+P22+P23+P28+0.38</f>
        <v>4500000.38</v>
      </c>
      <c r="Q35" s="95">
        <f>Q28+Q23+Q22+Q21</f>
        <v>4500000</v>
      </c>
      <c r="R35" s="113">
        <f>R28+R22+R23+R21</f>
        <v>4500000</v>
      </c>
    </row>
    <row r="36" spans="2:18" ht="23.25">
      <c r="B36" s="68"/>
      <c r="C36" s="68"/>
      <c r="D36" s="68"/>
      <c r="E36" s="100"/>
      <c r="F36" s="100"/>
      <c r="O36" s="97">
        <v>709</v>
      </c>
      <c r="P36" s="95">
        <f>P19</f>
        <v>639010.30000000005</v>
      </c>
      <c r="Q36">
        <f>Q19</f>
        <v>639010.30000000005</v>
      </c>
      <c r="R36">
        <f>R19</f>
        <v>639010.30000000005</v>
      </c>
    </row>
    <row r="37" spans="2:18" ht="23.25">
      <c r="B37" s="68"/>
      <c r="C37" s="68"/>
      <c r="D37" s="68"/>
      <c r="E37" s="100"/>
      <c r="F37" s="100"/>
      <c r="Q37" s="95">
        <f>Q32+Q33+Q34+Q35+Q36</f>
        <v>156981565.30000001</v>
      </c>
      <c r="R37" s="95">
        <f>R32+R33+R34+R35+R36</f>
        <v>156981565.30000001</v>
      </c>
    </row>
    <row r="38" spans="2:18" ht="23.25">
      <c r="B38" s="68" t="s">
        <v>80</v>
      </c>
      <c r="C38" s="102"/>
      <c r="D38" s="100"/>
      <c r="E38" s="159" t="s">
        <v>128</v>
      </c>
      <c r="F38" s="159"/>
      <c r="P38" s="113">
        <f>P32+P33+P34+P35+P36-0.38</f>
        <v>156981565.30000001</v>
      </c>
      <c r="Q38" s="113">
        <f>Q32+Q33+Q34+Q35+Q36</f>
        <v>156981565.30000001</v>
      </c>
      <c r="R38" s="113">
        <f>R32+R33+R34+R35+R36</f>
        <v>156981565.30000001</v>
      </c>
    </row>
    <row r="39" spans="2:18" ht="23.25">
      <c r="B39" s="68"/>
      <c r="C39" s="99" t="s">
        <v>78</v>
      </c>
      <c r="D39" s="100"/>
      <c r="E39" s="158" t="s">
        <v>79</v>
      </c>
      <c r="F39" s="158"/>
    </row>
  </sheetData>
  <mergeCells count="47">
    <mergeCell ref="E39:F39"/>
    <mergeCell ref="T8:T9"/>
    <mergeCell ref="U8:U9"/>
    <mergeCell ref="E32:F32"/>
    <mergeCell ref="E33:F33"/>
    <mergeCell ref="E38:F38"/>
    <mergeCell ref="N8:N9"/>
    <mergeCell ref="O8:O9"/>
    <mergeCell ref="P8:P9"/>
    <mergeCell ref="Q8:Q9"/>
    <mergeCell ref="R8:R9"/>
    <mergeCell ref="H8:H9"/>
    <mergeCell ref="I8:I9"/>
    <mergeCell ref="J8:J9"/>
    <mergeCell ref="L8:L9"/>
    <mergeCell ref="M8:M9"/>
    <mergeCell ref="B8:B9"/>
    <mergeCell ref="C8:C9"/>
    <mergeCell ref="D8:D9"/>
    <mergeCell ref="E8:E9"/>
    <mergeCell ref="G8:G9"/>
    <mergeCell ref="R5:R7"/>
    <mergeCell ref="S5:T5"/>
    <mergeCell ref="D6:D7"/>
    <mergeCell ref="E6:F6"/>
    <mergeCell ref="G6:G7"/>
    <mergeCell ref="I6:I7"/>
    <mergeCell ref="J6:K6"/>
    <mergeCell ref="L6:L7"/>
    <mergeCell ref="S6:S7"/>
    <mergeCell ref="T6:T7"/>
    <mergeCell ref="C1:V1"/>
    <mergeCell ref="C2:V2"/>
    <mergeCell ref="B4:B7"/>
    <mergeCell ref="C4:G4"/>
    <mergeCell ref="H4:L4"/>
    <mergeCell ref="M4:M7"/>
    <mergeCell ref="N4:N7"/>
    <mergeCell ref="O4:O7"/>
    <mergeCell ref="P4:P7"/>
    <mergeCell ref="Q4:Q7"/>
    <mergeCell ref="R4:T4"/>
    <mergeCell ref="U4:U7"/>
    <mergeCell ref="C5:C7"/>
    <mergeCell ref="D5:G5"/>
    <mergeCell ref="H5:H7"/>
    <mergeCell ref="I5:L5"/>
  </mergeCells>
  <pageMargins left="0.70866141732283461" right="0.70866141732283461" top="0.74803149606299213" bottom="0.74803149606299213" header="0.31496062992125984" footer="0.31496062992125984"/>
  <pageSetup paperSize="9" scale="29" fitToHeight="0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zoomScale="75" workbookViewId="0">
      <pane xSplit="1" ySplit="7" topLeftCell="B8" activePane="bottomRight" state="frozen"/>
      <selection activeCell="C2" sqref="C2:V2"/>
      <selection pane="topRight"/>
      <selection pane="bottomLeft"/>
      <selection pane="bottomRight" activeCell="B8" sqref="B8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9.140625" hidden="1" customWidth="1"/>
    <col min="13" max="13" width="11.42578125" customWidth="1"/>
    <col min="14" max="14" width="17.140625" customWidth="1"/>
    <col min="15" max="15" width="17.28515625" customWidth="1"/>
    <col min="16" max="16" width="14.42578125" customWidth="1"/>
    <col min="17" max="17" width="26.5703125" customWidth="1"/>
    <col min="18" max="18" width="21.5703125" customWidth="1"/>
    <col min="19" max="19" width="19.42578125" customWidth="1"/>
    <col min="20" max="20" width="13" customWidth="1"/>
    <col min="21" max="21" width="15.140625" customWidth="1"/>
    <col min="22" max="22" width="20.85546875" customWidth="1"/>
    <col min="23" max="23" width="1.140625" customWidth="1"/>
    <col min="25" max="25" width="32.5703125" customWidth="1"/>
  </cols>
  <sheetData>
    <row r="1" spans="2:25" ht="73.5" customHeight="1">
      <c r="C1" s="144" t="s">
        <v>129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spans="2:25" ht="46.5" customHeight="1">
      <c r="C2" s="169" t="s">
        <v>130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4" spans="2:25" ht="52.5" customHeight="1">
      <c r="B4" s="122" t="s">
        <v>2</v>
      </c>
      <c r="C4" s="125" t="s">
        <v>3</v>
      </c>
      <c r="D4" s="126"/>
      <c r="E4" s="126"/>
      <c r="F4" s="126"/>
      <c r="G4" s="127"/>
      <c r="H4" s="138" t="s">
        <v>4</v>
      </c>
      <c r="I4" s="161"/>
      <c r="J4" s="161"/>
      <c r="K4" s="161"/>
      <c r="L4" s="161"/>
      <c r="M4" s="162"/>
      <c r="N4" s="128" t="s">
        <v>5</v>
      </c>
      <c r="O4" s="128" t="s">
        <v>6</v>
      </c>
      <c r="P4" s="128" t="s">
        <v>7</v>
      </c>
      <c r="Q4" s="128" t="s">
        <v>8</v>
      </c>
      <c r="R4" s="128" t="s">
        <v>9</v>
      </c>
      <c r="S4" s="125" t="s">
        <v>10</v>
      </c>
      <c r="T4" s="126"/>
      <c r="U4" s="127"/>
      <c r="V4" s="122" t="s">
        <v>11</v>
      </c>
    </row>
    <row r="5" spans="2:25" ht="37.5" customHeight="1">
      <c r="B5" s="123"/>
      <c r="C5" s="122" t="s">
        <v>12</v>
      </c>
      <c r="D5" s="125" t="s">
        <v>13</v>
      </c>
      <c r="E5" s="126"/>
      <c r="F5" s="126"/>
      <c r="G5" s="127"/>
      <c r="H5" s="170" t="s">
        <v>14</v>
      </c>
      <c r="I5" s="173" t="s">
        <v>13</v>
      </c>
      <c r="J5" s="174"/>
      <c r="K5" s="174"/>
      <c r="L5" s="174"/>
      <c r="M5" s="175"/>
      <c r="N5" s="148"/>
      <c r="O5" s="129"/>
      <c r="P5" s="129"/>
      <c r="Q5" s="129"/>
      <c r="R5" s="129"/>
      <c r="S5" s="122" t="s">
        <v>15</v>
      </c>
      <c r="T5" s="125" t="s">
        <v>16</v>
      </c>
      <c r="U5" s="127"/>
      <c r="V5" s="123"/>
    </row>
    <row r="6" spans="2:25" ht="53.25" customHeight="1">
      <c r="B6" s="123"/>
      <c r="C6" s="123"/>
      <c r="D6" s="133" t="s">
        <v>17</v>
      </c>
      <c r="E6" s="125" t="s">
        <v>18</v>
      </c>
      <c r="F6" s="127"/>
      <c r="G6" s="128" t="s">
        <v>19</v>
      </c>
      <c r="H6" s="171"/>
      <c r="I6" s="129" t="s">
        <v>17</v>
      </c>
      <c r="J6" s="167" t="s">
        <v>18</v>
      </c>
      <c r="K6" s="168"/>
      <c r="L6" s="137" t="s">
        <v>19</v>
      </c>
      <c r="M6" s="129" t="s">
        <v>19</v>
      </c>
      <c r="N6" s="129"/>
      <c r="O6" s="129"/>
      <c r="P6" s="129"/>
      <c r="Q6" s="129"/>
      <c r="R6" s="129"/>
      <c r="S6" s="123"/>
      <c r="T6" s="128" t="s">
        <v>20</v>
      </c>
      <c r="U6" s="128" t="s">
        <v>21</v>
      </c>
      <c r="V6" s="123"/>
    </row>
    <row r="7" spans="2:25" ht="87.75" customHeight="1">
      <c r="B7" s="124"/>
      <c r="C7" s="124"/>
      <c r="D7" s="134"/>
      <c r="E7" s="4" t="s">
        <v>22</v>
      </c>
      <c r="F7" s="5" t="s">
        <v>23</v>
      </c>
      <c r="G7" s="135"/>
      <c r="H7" s="172"/>
      <c r="I7" s="135"/>
      <c r="J7" s="6" t="s">
        <v>22</v>
      </c>
      <c r="K7" s="6" t="s">
        <v>23</v>
      </c>
      <c r="L7" s="176"/>
      <c r="M7" s="135"/>
      <c r="N7" s="135"/>
      <c r="O7" s="135"/>
      <c r="P7" s="135"/>
      <c r="Q7" s="135"/>
      <c r="R7" s="135"/>
      <c r="S7" s="124"/>
      <c r="T7" s="135"/>
      <c r="U7" s="135"/>
      <c r="V7" s="124"/>
    </row>
    <row r="8" spans="2:25" ht="28.5" customHeight="1">
      <c r="B8" s="122">
        <v>1</v>
      </c>
      <c r="C8" s="122">
        <v>2</v>
      </c>
      <c r="D8" s="122">
        <v>3</v>
      </c>
      <c r="E8" s="122">
        <v>4</v>
      </c>
      <c r="F8" s="8">
        <v>5</v>
      </c>
      <c r="G8" s="122">
        <v>6</v>
      </c>
      <c r="H8" s="122">
        <v>7</v>
      </c>
      <c r="I8" s="122">
        <v>8</v>
      </c>
      <c r="J8" s="122">
        <v>9</v>
      </c>
      <c r="K8" s="8">
        <v>10</v>
      </c>
      <c r="L8" s="122">
        <v>11</v>
      </c>
      <c r="M8" s="122">
        <v>11</v>
      </c>
      <c r="N8" s="122">
        <v>12</v>
      </c>
      <c r="O8" s="122">
        <v>13</v>
      </c>
      <c r="P8" s="122">
        <v>14</v>
      </c>
      <c r="Q8" s="122">
        <v>15</v>
      </c>
      <c r="R8" s="122">
        <v>16</v>
      </c>
      <c r="S8" s="122">
        <v>17</v>
      </c>
      <c r="T8" s="8">
        <v>18</v>
      </c>
      <c r="U8" s="122">
        <v>19</v>
      </c>
      <c r="V8" s="122">
        <v>20</v>
      </c>
    </row>
    <row r="9" spans="2:25" ht="54">
      <c r="B9" s="124"/>
      <c r="C9" s="124"/>
      <c r="D9" s="124"/>
      <c r="E9" s="124"/>
      <c r="F9" s="10" t="s">
        <v>24</v>
      </c>
      <c r="G9" s="124"/>
      <c r="H9" s="124"/>
      <c r="I9" s="124"/>
      <c r="J9" s="124"/>
      <c r="K9" s="10" t="s">
        <v>25</v>
      </c>
      <c r="L9" s="124"/>
      <c r="M9" s="124"/>
      <c r="N9" s="124"/>
      <c r="O9" s="124"/>
      <c r="P9" s="124"/>
      <c r="Q9" s="124"/>
      <c r="R9" s="124"/>
      <c r="S9" s="124"/>
      <c r="T9" s="10" t="s">
        <v>26</v>
      </c>
      <c r="U9" s="124"/>
      <c r="V9" s="124"/>
    </row>
    <row r="10" spans="2:25" ht="138" customHeight="1">
      <c r="B10" s="77" t="s">
        <v>131</v>
      </c>
      <c r="C10" s="25" t="s">
        <v>28</v>
      </c>
      <c r="D10" s="25">
        <v>183</v>
      </c>
      <c r="E10" s="25">
        <v>183</v>
      </c>
      <c r="F10" s="91">
        <f t="shared" ref="F10:F22" si="0">E10/D10*100</f>
        <v>100</v>
      </c>
      <c r="G10" s="25">
        <v>10</v>
      </c>
      <c r="H10" s="25" t="s">
        <v>84</v>
      </c>
      <c r="I10" s="25">
        <v>32</v>
      </c>
      <c r="J10" s="25">
        <v>32</v>
      </c>
      <c r="K10" s="91">
        <f t="shared" ref="K10:K13" si="1">J10/I10*100</f>
        <v>100</v>
      </c>
      <c r="L10" s="91">
        <f t="shared" ref="L10:L11" si="2">K10/J10*100</f>
        <v>312.5</v>
      </c>
      <c r="M10" s="25">
        <v>10</v>
      </c>
      <c r="N10" s="25" t="s">
        <v>30</v>
      </c>
      <c r="O10" s="25" t="s">
        <v>30</v>
      </c>
      <c r="P10" s="25" t="s">
        <v>31</v>
      </c>
      <c r="Q10" s="49">
        <v>14405126.09</v>
      </c>
      <c r="R10" s="49">
        <v>14405126.09</v>
      </c>
      <c r="S10" s="49">
        <v>14405126.09</v>
      </c>
      <c r="T10" s="107">
        <f t="shared" ref="T10:T22" si="3">S10/Q10*100</f>
        <v>100</v>
      </c>
      <c r="U10" s="107">
        <f t="shared" ref="U10:U22" si="4">S10/R10*100</f>
        <v>100</v>
      </c>
      <c r="V10" s="23" t="s">
        <v>32</v>
      </c>
      <c r="W10">
        <f t="shared" ref="W10:W15" si="5">Q10/62600000</f>
        <v>0.23011383530351437</v>
      </c>
      <c r="Y10" s="2"/>
    </row>
    <row r="11" spans="2:25" ht="126" customHeight="1">
      <c r="B11" s="77" t="s">
        <v>132</v>
      </c>
      <c r="C11" s="25" t="s">
        <v>28</v>
      </c>
      <c r="D11" s="25">
        <v>177</v>
      </c>
      <c r="E11" s="25">
        <v>177</v>
      </c>
      <c r="F11" s="91">
        <f t="shared" si="0"/>
        <v>100</v>
      </c>
      <c r="G11" s="25">
        <v>10</v>
      </c>
      <c r="H11" s="25" t="s">
        <v>84</v>
      </c>
      <c r="I11" s="25">
        <v>6</v>
      </c>
      <c r="J11" s="25">
        <v>6</v>
      </c>
      <c r="K11" s="91">
        <f t="shared" si="1"/>
        <v>100</v>
      </c>
      <c r="L11" s="91">
        <f t="shared" si="2"/>
        <v>1666.6666666666667</v>
      </c>
      <c r="M11" s="25">
        <v>10</v>
      </c>
      <c r="N11" s="25" t="s">
        <v>30</v>
      </c>
      <c r="O11" s="25" t="s">
        <v>30</v>
      </c>
      <c r="P11" s="25" t="s">
        <v>31</v>
      </c>
      <c r="Q11" s="49">
        <v>35924899.060000002</v>
      </c>
      <c r="R11" s="49">
        <v>35924899.060000002</v>
      </c>
      <c r="S11" s="49">
        <v>35924899.060000002</v>
      </c>
      <c r="T11" s="107">
        <f t="shared" si="3"/>
        <v>100</v>
      </c>
      <c r="U11" s="107">
        <f t="shared" si="4"/>
        <v>100</v>
      </c>
      <c r="V11" s="23" t="s">
        <v>32</v>
      </c>
      <c r="W11">
        <f t="shared" si="5"/>
        <v>0.57388017667731628</v>
      </c>
      <c r="Y11" s="2"/>
    </row>
    <row r="12" spans="2:25" ht="124.5" customHeight="1">
      <c r="B12" s="77" t="s">
        <v>133</v>
      </c>
      <c r="C12" s="25" t="s">
        <v>28</v>
      </c>
      <c r="D12" s="25">
        <v>3</v>
      </c>
      <c r="E12" s="25">
        <v>3</v>
      </c>
      <c r="F12" s="91">
        <f t="shared" si="0"/>
        <v>100</v>
      </c>
      <c r="G12" s="25">
        <v>10</v>
      </c>
      <c r="H12" s="25" t="s">
        <v>84</v>
      </c>
      <c r="I12" s="25">
        <v>0</v>
      </c>
      <c r="J12" s="25">
        <v>0</v>
      </c>
      <c r="K12" s="91">
        <v>0</v>
      </c>
      <c r="L12" s="25"/>
      <c r="M12" s="25">
        <v>10</v>
      </c>
      <c r="N12" s="25" t="s">
        <v>30</v>
      </c>
      <c r="O12" s="25" t="s">
        <v>30</v>
      </c>
      <c r="P12" s="25" t="s">
        <v>31</v>
      </c>
      <c r="Q12" s="49">
        <v>3245956.39</v>
      </c>
      <c r="R12" s="107">
        <v>3245956.39</v>
      </c>
      <c r="S12" s="49">
        <v>3245956.39</v>
      </c>
      <c r="T12" s="107">
        <f t="shared" si="3"/>
        <v>100</v>
      </c>
      <c r="U12" s="107">
        <f t="shared" si="4"/>
        <v>100</v>
      </c>
      <c r="V12" s="23" t="s">
        <v>32</v>
      </c>
      <c r="W12">
        <f t="shared" si="5"/>
        <v>5.185233849840256E-2</v>
      </c>
      <c r="Y12" s="2"/>
    </row>
    <row r="13" spans="2:25" ht="124.5" customHeight="1">
      <c r="B13" s="77" t="s">
        <v>134</v>
      </c>
      <c r="C13" s="25" t="s">
        <v>28</v>
      </c>
      <c r="D13" s="25">
        <v>40</v>
      </c>
      <c r="E13" s="25">
        <v>40</v>
      </c>
      <c r="F13" s="91">
        <f t="shared" si="0"/>
        <v>100</v>
      </c>
      <c r="G13" s="25">
        <v>10</v>
      </c>
      <c r="H13" s="25" t="s">
        <v>84</v>
      </c>
      <c r="I13" s="25">
        <v>6</v>
      </c>
      <c r="J13" s="25">
        <v>6</v>
      </c>
      <c r="K13" s="91">
        <f t="shared" si="1"/>
        <v>100</v>
      </c>
      <c r="L13" s="25"/>
      <c r="M13" s="25">
        <v>10</v>
      </c>
      <c r="N13" s="25" t="s">
        <v>30</v>
      </c>
      <c r="O13" s="25" t="s">
        <v>30</v>
      </c>
      <c r="P13" s="25" t="s">
        <v>31</v>
      </c>
      <c r="Q13" s="49">
        <v>2888096.69</v>
      </c>
      <c r="R13" s="107">
        <v>2888096.69</v>
      </c>
      <c r="S13" s="49">
        <v>2888096.69</v>
      </c>
      <c r="T13" s="107">
        <f t="shared" si="3"/>
        <v>100</v>
      </c>
      <c r="U13" s="107">
        <f t="shared" si="4"/>
        <v>100</v>
      </c>
      <c r="V13" s="23" t="s">
        <v>32</v>
      </c>
      <c r="W13">
        <f t="shared" si="5"/>
        <v>4.6135729872204469E-2</v>
      </c>
      <c r="Y13" s="2"/>
    </row>
    <row r="14" spans="2:25" ht="120" customHeight="1">
      <c r="B14" s="77" t="s">
        <v>135</v>
      </c>
      <c r="C14" s="25" t="s">
        <v>28</v>
      </c>
      <c r="D14" s="25">
        <v>24</v>
      </c>
      <c r="E14" s="25">
        <v>24</v>
      </c>
      <c r="F14" s="91">
        <f t="shared" si="0"/>
        <v>100</v>
      </c>
      <c r="G14" s="25">
        <v>10</v>
      </c>
      <c r="H14" s="25" t="s">
        <v>84</v>
      </c>
      <c r="I14" s="25">
        <v>0</v>
      </c>
      <c r="J14" s="25">
        <v>0</v>
      </c>
      <c r="K14" s="91">
        <v>0</v>
      </c>
      <c r="L14" s="25"/>
      <c r="M14" s="25">
        <v>10</v>
      </c>
      <c r="N14" s="25" t="s">
        <v>30</v>
      </c>
      <c r="O14" s="25" t="s">
        <v>30</v>
      </c>
      <c r="P14" s="25" t="s">
        <v>31</v>
      </c>
      <c r="Q14" s="49">
        <v>4800592.29</v>
      </c>
      <c r="R14" s="107">
        <v>4800592.29</v>
      </c>
      <c r="S14" s="49">
        <v>4800592.29</v>
      </c>
      <c r="T14" s="107">
        <f t="shared" si="3"/>
        <v>100</v>
      </c>
      <c r="U14" s="107">
        <f t="shared" si="4"/>
        <v>100</v>
      </c>
      <c r="V14" s="23" t="s">
        <v>32</v>
      </c>
      <c r="W14">
        <f t="shared" si="5"/>
        <v>7.6686777795527156E-2</v>
      </c>
      <c r="Y14" s="2"/>
    </row>
    <row r="15" spans="2:25" ht="120" customHeight="1">
      <c r="B15" s="77" t="s">
        <v>136</v>
      </c>
      <c r="C15" s="25" t="s">
        <v>28</v>
      </c>
      <c r="D15" s="25">
        <v>4</v>
      </c>
      <c r="E15" s="25">
        <v>4</v>
      </c>
      <c r="F15" s="91">
        <f t="shared" si="0"/>
        <v>100</v>
      </c>
      <c r="G15" s="25">
        <v>10</v>
      </c>
      <c r="H15" s="25" t="s">
        <v>84</v>
      </c>
      <c r="I15" s="25">
        <v>0</v>
      </c>
      <c r="J15" s="25">
        <v>0</v>
      </c>
      <c r="K15" s="91">
        <v>0</v>
      </c>
      <c r="L15" s="25"/>
      <c r="M15" s="25">
        <v>10</v>
      </c>
      <c r="N15" s="25" t="s">
        <v>30</v>
      </c>
      <c r="O15" s="25" t="s">
        <v>30</v>
      </c>
      <c r="P15" s="25" t="s">
        <v>31</v>
      </c>
      <c r="Q15" s="49">
        <v>3026998.39</v>
      </c>
      <c r="R15" s="107">
        <v>3026998.39</v>
      </c>
      <c r="S15" s="49">
        <v>3026998.39</v>
      </c>
      <c r="T15" s="107">
        <f t="shared" si="3"/>
        <v>100</v>
      </c>
      <c r="U15" s="107">
        <f t="shared" si="4"/>
        <v>100</v>
      </c>
      <c r="V15" s="23" t="s">
        <v>32</v>
      </c>
      <c r="W15">
        <f t="shared" si="5"/>
        <v>4.8354606869009588E-2</v>
      </c>
      <c r="Y15" s="2"/>
    </row>
    <row r="16" spans="2:25" ht="102.75" customHeight="1">
      <c r="B16" s="77" t="s">
        <v>137</v>
      </c>
      <c r="C16" s="25" t="s">
        <v>28</v>
      </c>
      <c r="D16" s="25">
        <v>1</v>
      </c>
      <c r="E16" s="25">
        <v>1</v>
      </c>
      <c r="F16" s="91">
        <f t="shared" si="0"/>
        <v>100</v>
      </c>
      <c r="G16" s="25">
        <v>10</v>
      </c>
      <c r="H16" s="25" t="s">
        <v>84</v>
      </c>
      <c r="I16" s="25">
        <v>0</v>
      </c>
      <c r="J16" s="25">
        <v>0</v>
      </c>
      <c r="K16" s="91">
        <v>0</v>
      </c>
      <c r="L16" s="25"/>
      <c r="M16" s="25">
        <v>10</v>
      </c>
      <c r="N16" s="25" t="s">
        <v>30</v>
      </c>
      <c r="O16" s="25" t="s">
        <v>30</v>
      </c>
      <c r="P16" s="25" t="s">
        <v>31</v>
      </c>
      <c r="Q16" s="49">
        <v>1419816.11</v>
      </c>
      <c r="R16" s="107">
        <v>1419816.11</v>
      </c>
      <c r="S16" s="49">
        <v>1419816.11</v>
      </c>
      <c r="T16" s="107">
        <f t="shared" si="3"/>
        <v>100</v>
      </c>
      <c r="U16" s="107">
        <f t="shared" si="4"/>
        <v>100</v>
      </c>
      <c r="V16" s="23" t="s">
        <v>32</v>
      </c>
      <c r="W16" s="90"/>
      <c r="Y16" s="2"/>
    </row>
    <row r="17" spans="1:25" ht="49.5" customHeight="1">
      <c r="B17" s="46" t="s">
        <v>59</v>
      </c>
      <c r="C17" s="25" t="s">
        <v>103</v>
      </c>
      <c r="D17" s="25">
        <v>120</v>
      </c>
      <c r="E17" s="25">
        <v>120</v>
      </c>
      <c r="F17" s="91">
        <f t="shared" si="0"/>
        <v>100</v>
      </c>
      <c r="G17" s="25">
        <v>10</v>
      </c>
      <c r="H17" s="25" t="s">
        <v>61</v>
      </c>
      <c r="I17" s="25" t="s">
        <v>61</v>
      </c>
      <c r="J17" s="25" t="s">
        <v>61</v>
      </c>
      <c r="K17" s="91" t="s">
        <v>61</v>
      </c>
      <c r="L17" s="25"/>
      <c r="M17" s="25">
        <v>10</v>
      </c>
      <c r="N17" s="25" t="s">
        <v>30</v>
      </c>
      <c r="O17" s="25" t="s">
        <v>61</v>
      </c>
      <c r="P17" s="25" t="s">
        <v>31</v>
      </c>
      <c r="Q17" s="49">
        <v>410110.8</v>
      </c>
      <c r="R17" s="49">
        <v>410110.8</v>
      </c>
      <c r="S17" s="114">
        <v>410110.8</v>
      </c>
      <c r="T17" s="107">
        <f t="shared" si="3"/>
        <v>100</v>
      </c>
      <c r="U17" s="107">
        <f t="shared" si="4"/>
        <v>100</v>
      </c>
      <c r="V17" s="23" t="s">
        <v>32</v>
      </c>
      <c r="Y17" s="2"/>
    </row>
    <row r="18" spans="1:25" ht="72" customHeight="1">
      <c r="B18" s="77" t="s">
        <v>67</v>
      </c>
      <c r="C18" s="25" t="s">
        <v>63</v>
      </c>
      <c r="D18" s="25">
        <v>14</v>
      </c>
      <c r="E18" s="25">
        <v>14</v>
      </c>
      <c r="F18" s="91">
        <f t="shared" si="0"/>
        <v>100</v>
      </c>
      <c r="G18" s="25">
        <v>10</v>
      </c>
      <c r="H18" s="25" t="s">
        <v>106</v>
      </c>
      <c r="I18" s="25">
        <v>0</v>
      </c>
      <c r="J18" s="25">
        <v>0</v>
      </c>
      <c r="K18" s="91">
        <v>0</v>
      </c>
      <c r="L18" s="25"/>
      <c r="M18" s="25">
        <v>10</v>
      </c>
      <c r="N18" s="25" t="s">
        <v>30</v>
      </c>
      <c r="O18" s="25" t="s">
        <v>30</v>
      </c>
      <c r="P18" s="25" t="s">
        <v>31</v>
      </c>
      <c r="Q18" s="49">
        <v>825738</v>
      </c>
      <c r="R18" s="49">
        <v>825738</v>
      </c>
      <c r="S18" s="114">
        <v>825738</v>
      </c>
      <c r="T18" s="107">
        <f t="shared" si="3"/>
        <v>100</v>
      </c>
      <c r="U18" s="107">
        <f t="shared" si="4"/>
        <v>100</v>
      </c>
      <c r="V18" s="23" t="s">
        <v>32</v>
      </c>
      <c r="Y18" s="95"/>
    </row>
    <row r="19" spans="1:25" ht="84" customHeight="1">
      <c r="B19" s="46" t="s">
        <v>68</v>
      </c>
      <c r="C19" s="25" t="s">
        <v>63</v>
      </c>
      <c r="D19" s="25">
        <v>8</v>
      </c>
      <c r="E19" s="25">
        <v>8</v>
      </c>
      <c r="F19" s="91">
        <f t="shared" si="0"/>
        <v>100</v>
      </c>
      <c r="G19" s="25">
        <v>10</v>
      </c>
      <c r="H19" s="25" t="s">
        <v>64</v>
      </c>
      <c r="I19" s="25">
        <v>0</v>
      </c>
      <c r="J19" s="25">
        <v>0</v>
      </c>
      <c r="K19" s="91">
        <v>0</v>
      </c>
      <c r="L19" s="25"/>
      <c r="M19" s="25">
        <v>10</v>
      </c>
      <c r="N19" s="25" t="s">
        <v>30</v>
      </c>
      <c r="O19" s="25" t="s">
        <v>30</v>
      </c>
      <c r="P19" s="25" t="s">
        <v>31</v>
      </c>
      <c r="Q19" s="49">
        <v>1428837</v>
      </c>
      <c r="R19" s="49">
        <v>1428837</v>
      </c>
      <c r="S19" s="114">
        <v>1428837</v>
      </c>
      <c r="T19" s="107">
        <f t="shared" si="3"/>
        <v>100</v>
      </c>
      <c r="U19" s="107">
        <f t="shared" si="4"/>
        <v>100</v>
      </c>
      <c r="V19" s="23" t="s">
        <v>32</v>
      </c>
    </row>
    <row r="20" spans="1:25" ht="63" customHeight="1">
      <c r="B20" s="77" t="s">
        <v>122</v>
      </c>
      <c r="C20" s="25" t="s">
        <v>63</v>
      </c>
      <c r="D20" s="25">
        <v>23</v>
      </c>
      <c r="E20" s="25">
        <v>23</v>
      </c>
      <c r="F20" s="91">
        <f t="shared" si="0"/>
        <v>100</v>
      </c>
      <c r="G20" s="25">
        <v>10</v>
      </c>
      <c r="H20" s="25" t="s">
        <v>106</v>
      </c>
      <c r="I20" s="25">
        <v>0</v>
      </c>
      <c r="J20" s="25">
        <v>0</v>
      </c>
      <c r="K20" s="91">
        <v>0</v>
      </c>
      <c r="L20" s="25"/>
      <c r="M20" s="55">
        <v>10</v>
      </c>
      <c r="N20" s="25" t="s">
        <v>30</v>
      </c>
      <c r="O20" s="25" t="s">
        <v>30</v>
      </c>
      <c r="P20" s="25" t="s">
        <v>31</v>
      </c>
      <c r="Q20" s="49">
        <v>134994.81</v>
      </c>
      <c r="R20" s="49">
        <v>134994.81</v>
      </c>
      <c r="S20" s="114">
        <v>134994.81</v>
      </c>
      <c r="T20" s="107">
        <f t="shared" si="3"/>
        <v>100</v>
      </c>
      <c r="U20" s="107">
        <f t="shared" si="4"/>
        <v>100</v>
      </c>
      <c r="V20" s="23" t="s">
        <v>32</v>
      </c>
    </row>
    <row r="21" spans="1:25" ht="73.5" customHeight="1">
      <c r="B21" s="77" t="s">
        <v>124</v>
      </c>
      <c r="C21" s="25" t="s">
        <v>63</v>
      </c>
      <c r="D21" s="25">
        <v>10</v>
      </c>
      <c r="E21" s="25">
        <v>10</v>
      </c>
      <c r="F21" s="91">
        <f t="shared" si="0"/>
        <v>100</v>
      </c>
      <c r="G21" s="25">
        <v>10</v>
      </c>
      <c r="H21" s="25" t="s">
        <v>106</v>
      </c>
      <c r="I21" s="25">
        <v>0</v>
      </c>
      <c r="J21" s="55">
        <v>0</v>
      </c>
      <c r="K21" s="91">
        <v>0</v>
      </c>
      <c r="L21" s="26"/>
      <c r="M21" s="93">
        <v>10</v>
      </c>
      <c r="N21" s="25" t="s">
        <v>30</v>
      </c>
      <c r="O21" s="25" t="s">
        <v>30</v>
      </c>
      <c r="P21" s="25" t="s">
        <v>31</v>
      </c>
      <c r="Q21" s="49">
        <v>934368.39</v>
      </c>
      <c r="R21" s="49">
        <v>934368.39</v>
      </c>
      <c r="S21" s="114">
        <v>934368.39</v>
      </c>
      <c r="T21" s="107">
        <f t="shared" si="3"/>
        <v>100</v>
      </c>
      <c r="U21" s="107">
        <f t="shared" si="4"/>
        <v>100</v>
      </c>
      <c r="V21" s="23" t="s">
        <v>32</v>
      </c>
    </row>
    <row r="22" spans="1:25" ht="81" customHeight="1">
      <c r="B22" s="77" t="s">
        <v>125</v>
      </c>
      <c r="C22" s="25" t="s">
        <v>63</v>
      </c>
      <c r="D22" s="25">
        <v>32</v>
      </c>
      <c r="E22" s="25">
        <v>32</v>
      </c>
      <c r="F22" s="91">
        <f t="shared" si="0"/>
        <v>100</v>
      </c>
      <c r="G22" s="25">
        <v>10</v>
      </c>
      <c r="H22" s="25" t="s">
        <v>106</v>
      </c>
      <c r="I22" s="26">
        <v>0</v>
      </c>
      <c r="J22" s="19">
        <v>0</v>
      </c>
      <c r="K22" s="91">
        <v>0</v>
      </c>
      <c r="L22" s="25"/>
      <c r="M22" s="25">
        <v>10</v>
      </c>
      <c r="N22" s="25" t="s">
        <v>30</v>
      </c>
      <c r="O22" s="25" t="s">
        <v>30</v>
      </c>
      <c r="P22" s="25" t="s">
        <v>31</v>
      </c>
      <c r="Q22" s="49">
        <v>2199367.15</v>
      </c>
      <c r="R22" s="49">
        <v>2199367.15</v>
      </c>
      <c r="S22" s="114">
        <v>2199367.15</v>
      </c>
      <c r="T22" s="107">
        <f t="shared" si="3"/>
        <v>100</v>
      </c>
      <c r="U22" s="107">
        <f t="shared" si="4"/>
        <v>100</v>
      </c>
      <c r="V22" s="23" t="s">
        <v>32</v>
      </c>
    </row>
    <row r="23" spans="1:25" ht="18">
      <c r="K23" s="65"/>
    </row>
    <row r="24" spans="1:25" ht="23.25">
      <c r="A24" s="97"/>
      <c r="B24" s="68" t="s">
        <v>108</v>
      </c>
      <c r="C24" s="69"/>
      <c r="D24" s="2"/>
      <c r="E24" s="157" t="s">
        <v>109</v>
      </c>
      <c r="F24" s="157"/>
      <c r="G24" s="2"/>
      <c r="H24" s="2"/>
      <c r="I24" s="2"/>
      <c r="J24" s="2"/>
      <c r="K24" s="115"/>
      <c r="L24" s="2"/>
      <c r="M24" s="2"/>
      <c r="N24" s="2"/>
      <c r="O24" s="2"/>
      <c r="P24" s="29"/>
      <c r="Q24" s="53"/>
      <c r="R24" s="70"/>
      <c r="S24" s="70"/>
      <c r="T24" s="70"/>
      <c r="U24" s="2"/>
      <c r="V24" s="90"/>
    </row>
    <row r="25" spans="1:25" ht="23.25">
      <c r="B25" s="68"/>
      <c r="C25" s="99" t="s">
        <v>78</v>
      </c>
      <c r="D25" s="100"/>
      <c r="E25" s="158" t="s">
        <v>79</v>
      </c>
      <c r="F25" s="158"/>
      <c r="K25" s="65"/>
    </row>
    <row r="26" spans="1:25" ht="23.25">
      <c r="B26" s="68"/>
      <c r="C26" s="99"/>
      <c r="D26" s="100"/>
      <c r="E26" s="99"/>
      <c r="F26" s="99"/>
      <c r="K26" s="65"/>
    </row>
    <row r="27" spans="1:25" ht="23.25">
      <c r="B27" s="68"/>
      <c r="C27" s="99"/>
      <c r="D27" s="100"/>
      <c r="E27" s="99"/>
      <c r="F27" s="99"/>
      <c r="K27" s="65"/>
    </row>
    <row r="28" spans="1:25" ht="23.25">
      <c r="B28" s="68"/>
      <c r="C28" s="68"/>
      <c r="D28" s="68"/>
      <c r="E28" s="100"/>
      <c r="F28" s="100"/>
      <c r="K28" s="65"/>
    </row>
    <row r="29" spans="1:25" ht="23.25">
      <c r="B29" s="68"/>
      <c r="C29" s="68"/>
      <c r="D29" s="68"/>
      <c r="E29" s="100"/>
      <c r="F29" s="100"/>
      <c r="K29" s="65"/>
    </row>
    <row r="30" spans="1:25" ht="23.25">
      <c r="B30" s="68" t="s">
        <v>80</v>
      </c>
      <c r="C30" s="102"/>
      <c r="D30" s="100"/>
      <c r="E30" s="159" t="s">
        <v>138</v>
      </c>
      <c r="F30" s="159"/>
      <c r="K30" s="65"/>
    </row>
    <row r="31" spans="1:25" ht="23.25">
      <c r="B31" s="68"/>
      <c r="C31" s="99" t="s">
        <v>78</v>
      </c>
      <c r="D31" s="100"/>
      <c r="E31" s="158" t="s">
        <v>79</v>
      </c>
      <c r="F31" s="158"/>
      <c r="K31" s="65"/>
    </row>
    <row r="32" spans="1:25" ht="18">
      <c r="K32" s="65"/>
    </row>
    <row r="33" spans="11:11" ht="18">
      <c r="K33" s="65"/>
    </row>
    <row r="34" spans="11:11" ht="18">
      <c r="K34" s="65"/>
    </row>
    <row r="35" spans="11:11" ht="18">
      <c r="K35" s="65"/>
    </row>
    <row r="36" spans="11:11" ht="18">
      <c r="K36" s="65"/>
    </row>
    <row r="37" spans="11:11" ht="18">
      <c r="K37" s="65"/>
    </row>
    <row r="38" spans="11:11" ht="18">
      <c r="K38" s="65"/>
    </row>
    <row r="39" spans="11:11" ht="18">
      <c r="K39" s="65"/>
    </row>
    <row r="40" spans="11:11" ht="18">
      <c r="K40" s="65"/>
    </row>
    <row r="41" spans="11:11" ht="18">
      <c r="K41" s="65"/>
    </row>
    <row r="42" spans="11:11" ht="18">
      <c r="K42" s="65"/>
    </row>
    <row r="43" spans="11:11" ht="18">
      <c r="K43" s="65"/>
    </row>
    <row r="44" spans="11:11" ht="18">
      <c r="K44" s="65"/>
    </row>
    <row r="45" spans="11:11" ht="18">
      <c r="K45" s="65"/>
    </row>
    <row r="46" spans="11:11" ht="18">
      <c r="K46" s="65"/>
    </row>
    <row r="47" spans="11:11" ht="18">
      <c r="K47" s="65"/>
    </row>
    <row r="48" spans="11:11" ht="18">
      <c r="K48" s="65"/>
    </row>
    <row r="49" spans="11:11" ht="18">
      <c r="K49" s="65"/>
    </row>
    <row r="50" spans="11:11" ht="18">
      <c r="K50" s="65"/>
    </row>
    <row r="51" spans="11:11" ht="18">
      <c r="K51" s="65"/>
    </row>
    <row r="52" spans="11:11" ht="18">
      <c r="K52" s="65"/>
    </row>
    <row r="53" spans="11:11" ht="18">
      <c r="K53" s="65"/>
    </row>
    <row r="54" spans="11:11" ht="18">
      <c r="K54" s="65"/>
    </row>
    <row r="55" spans="11:11" ht="18">
      <c r="K55" s="65"/>
    </row>
  </sheetData>
  <mergeCells count="49">
    <mergeCell ref="E30:F30"/>
    <mergeCell ref="E31:F31"/>
    <mergeCell ref="S8:S9"/>
    <mergeCell ref="U8:U9"/>
    <mergeCell ref="V8:V9"/>
    <mergeCell ref="E24:F24"/>
    <mergeCell ref="E25:F25"/>
    <mergeCell ref="N8:N9"/>
    <mergeCell ref="O8:O9"/>
    <mergeCell ref="P8:P9"/>
    <mergeCell ref="Q8:Q9"/>
    <mergeCell ref="R8:R9"/>
    <mergeCell ref="H8:H9"/>
    <mergeCell ref="I8:I9"/>
    <mergeCell ref="J8:J9"/>
    <mergeCell ref="L8:L9"/>
    <mergeCell ref="M8:M9"/>
    <mergeCell ref="B8:B9"/>
    <mergeCell ref="C8:C9"/>
    <mergeCell ref="D8:D9"/>
    <mergeCell ref="E8:E9"/>
    <mergeCell ref="G8:G9"/>
    <mergeCell ref="S5:S7"/>
    <mergeCell ref="T5:U5"/>
    <mergeCell ref="D6:D7"/>
    <mergeCell ref="E6:F6"/>
    <mergeCell ref="G6:G7"/>
    <mergeCell ref="I6:I7"/>
    <mergeCell ref="J6:K6"/>
    <mergeCell ref="L6:L7"/>
    <mergeCell ref="M6:M7"/>
    <mergeCell ref="T6:T7"/>
    <mergeCell ref="U6:U7"/>
    <mergeCell ref="C1:W1"/>
    <mergeCell ref="C2:W2"/>
    <mergeCell ref="B4:B7"/>
    <mergeCell ref="C4:G4"/>
    <mergeCell ref="H4:M4"/>
    <mergeCell ref="N4:N7"/>
    <mergeCell ref="O4:O7"/>
    <mergeCell ref="P4:P7"/>
    <mergeCell ref="Q4:Q7"/>
    <mergeCell ref="R4:R7"/>
    <mergeCell ref="S4:U4"/>
    <mergeCell ref="V4:V7"/>
    <mergeCell ref="C5:C7"/>
    <mergeCell ref="D5:G5"/>
    <mergeCell ref="H5:H7"/>
    <mergeCell ref="I5:M5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"/>
  <sheetViews>
    <sheetView zoomScale="75" workbookViewId="0">
      <pane xSplit="1" ySplit="8" topLeftCell="B9" activePane="bottomRight" state="frozen"/>
      <selection activeCell="C1" sqref="C1:V1"/>
      <selection pane="topRight"/>
      <selection pane="bottomLeft"/>
      <selection pane="bottomRight" activeCell="B9" sqref="B9:B10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9.140625" hidden="1" customWidth="1"/>
    <col min="13" max="13" width="9.140625" customWidth="1"/>
    <col min="14" max="14" width="17.140625" customWidth="1"/>
    <col min="15" max="15" width="17.28515625" customWidth="1"/>
    <col min="16" max="16" width="14.42578125" customWidth="1"/>
    <col min="17" max="17" width="23.42578125" customWidth="1"/>
    <col min="18" max="18" width="21.5703125" customWidth="1"/>
    <col min="19" max="19" width="19" customWidth="1"/>
    <col min="20" max="20" width="13" customWidth="1"/>
    <col min="21" max="21" width="15.140625" customWidth="1"/>
    <col min="22" max="22" width="17.7109375" customWidth="1"/>
  </cols>
  <sheetData>
    <row r="1" spans="2:29" ht="12" customHeight="1">
      <c r="C1" s="177" t="s">
        <v>139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2:29" ht="69" customHeight="1">
      <c r="B2" s="144" t="s">
        <v>140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16"/>
      <c r="X2" s="116"/>
      <c r="Y2" s="116"/>
      <c r="Z2" s="116"/>
      <c r="AA2" s="116"/>
      <c r="AB2" s="116"/>
      <c r="AC2" s="116"/>
    </row>
    <row r="3" spans="2:29" ht="40.5" customHeight="1">
      <c r="B3" s="145" t="s">
        <v>141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"/>
    </row>
    <row r="5" spans="2:29" ht="52.5" customHeight="1">
      <c r="B5" s="122" t="s">
        <v>2</v>
      </c>
      <c r="C5" s="125" t="s">
        <v>3</v>
      </c>
      <c r="D5" s="126"/>
      <c r="E5" s="126"/>
      <c r="F5" s="126"/>
      <c r="G5" s="127"/>
      <c r="H5" s="138" t="s">
        <v>4</v>
      </c>
      <c r="I5" s="161"/>
      <c r="J5" s="161"/>
      <c r="K5" s="161"/>
      <c r="L5" s="161"/>
      <c r="M5" s="162"/>
      <c r="N5" s="128" t="s">
        <v>5</v>
      </c>
      <c r="O5" s="128" t="s">
        <v>6</v>
      </c>
      <c r="P5" s="128" t="s">
        <v>7</v>
      </c>
      <c r="Q5" s="128" t="s">
        <v>8</v>
      </c>
      <c r="R5" s="128" t="s">
        <v>9</v>
      </c>
      <c r="S5" s="125" t="s">
        <v>10</v>
      </c>
      <c r="T5" s="126"/>
      <c r="U5" s="127"/>
      <c r="V5" s="122" t="s">
        <v>11</v>
      </c>
    </row>
    <row r="6" spans="2:29" ht="18">
      <c r="B6" s="123"/>
      <c r="C6" s="122" t="s">
        <v>12</v>
      </c>
      <c r="D6" s="125" t="s">
        <v>13</v>
      </c>
      <c r="E6" s="126"/>
      <c r="F6" s="126"/>
      <c r="G6" s="127"/>
      <c r="H6" s="163" t="s">
        <v>14</v>
      </c>
      <c r="I6" s="164" t="s">
        <v>13</v>
      </c>
      <c r="J6" s="165"/>
      <c r="K6" s="165"/>
      <c r="L6" s="165"/>
      <c r="M6" s="166"/>
      <c r="N6" s="148"/>
      <c r="O6" s="129"/>
      <c r="P6" s="129"/>
      <c r="Q6" s="129"/>
      <c r="R6" s="129"/>
      <c r="S6" s="122" t="s">
        <v>15</v>
      </c>
      <c r="T6" s="125" t="s">
        <v>16</v>
      </c>
      <c r="U6" s="127"/>
      <c r="V6" s="123"/>
    </row>
    <row r="7" spans="2:29" ht="32.25" customHeight="1">
      <c r="B7" s="123"/>
      <c r="C7" s="123"/>
      <c r="D7" s="133" t="s">
        <v>17</v>
      </c>
      <c r="E7" s="125" t="s">
        <v>18</v>
      </c>
      <c r="F7" s="127"/>
      <c r="G7" s="128" t="s">
        <v>19</v>
      </c>
      <c r="H7" s="131"/>
      <c r="I7" s="129" t="s">
        <v>17</v>
      </c>
      <c r="J7" s="167" t="s">
        <v>18</v>
      </c>
      <c r="K7" s="168"/>
      <c r="L7" s="137" t="s">
        <v>19</v>
      </c>
      <c r="M7" s="129" t="s">
        <v>19</v>
      </c>
      <c r="N7" s="129"/>
      <c r="O7" s="129"/>
      <c r="P7" s="129"/>
      <c r="Q7" s="129"/>
      <c r="R7" s="129"/>
      <c r="S7" s="123"/>
      <c r="T7" s="128" t="s">
        <v>20</v>
      </c>
      <c r="U7" s="128" t="s">
        <v>21</v>
      </c>
      <c r="V7" s="123"/>
    </row>
    <row r="8" spans="2:29" ht="278.25" customHeight="1">
      <c r="B8" s="124"/>
      <c r="C8" s="124"/>
      <c r="D8" s="134"/>
      <c r="E8" s="4" t="s">
        <v>22</v>
      </c>
      <c r="F8" s="5" t="s">
        <v>23</v>
      </c>
      <c r="G8" s="135"/>
      <c r="H8" s="132"/>
      <c r="I8" s="135"/>
      <c r="J8" s="6" t="s">
        <v>22</v>
      </c>
      <c r="K8" s="6" t="s">
        <v>23</v>
      </c>
      <c r="L8" s="176"/>
      <c r="M8" s="135"/>
      <c r="N8" s="135"/>
      <c r="O8" s="135"/>
      <c r="P8" s="135"/>
      <c r="Q8" s="135"/>
      <c r="R8" s="135"/>
      <c r="S8" s="124"/>
      <c r="T8" s="135"/>
      <c r="U8" s="135"/>
      <c r="V8" s="124"/>
    </row>
    <row r="9" spans="2:29" ht="18">
      <c r="B9" s="122">
        <v>1</v>
      </c>
      <c r="C9" s="122">
        <v>2</v>
      </c>
      <c r="D9" s="122">
        <v>3</v>
      </c>
      <c r="E9" s="122">
        <v>4</v>
      </c>
      <c r="F9" s="8">
        <v>5</v>
      </c>
      <c r="G9" s="122">
        <v>6</v>
      </c>
      <c r="H9" s="122">
        <v>7</v>
      </c>
      <c r="I9" s="122">
        <v>8</v>
      </c>
      <c r="J9" s="122">
        <v>9</v>
      </c>
      <c r="K9" s="8">
        <v>10</v>
      </c>
      <c r="L9" s="122">
        <v>11</v>
      </c>
      <c r="M9" s="122">
        <v>11</v>
      </c>
      <c r="N9" s="122">
        <v>12</v>
      </c>
      <c r="O9" s="122">
        <v>13</v>
      </c>
      <c r="P9" s="122">
        <v>14</v>
      </c>
      <c r="Q9" s="122">
        <v>15</v>
      </c>
      <c r="R9" s="122">
        <v>16</v>
      </c>
      <c r="S9" s="122">
        <v>17</v>
      </c>
      <c r="T9" s="8">
        <v>18</v>
      </c>
      <c r="U9" s="122">
        <v>19</v>
      </c>
      <c r="V9" s="122">
        <v>20</v>
      </c>
    </row>
    <row r="10" spans="2:29" ht="54">
      <c r="B10" s="124"/>
      <c r="C10" s="124"/>
      <c r="D10" s="124"/>
      <c r="E10" s="124"/>
      <c r="F10" s="10" t="s">
        <v>24</v>
      </c>
      <c r="G10" s="124"/>
      <c r="H10" s="124"/>
      <c r="I10" s="124"/>
      <c r="J10" s="124"/>
      <c r="K10" s="10" t="s">
        <v>25</v>
      </c>
      <c r="L10" s="124"/>
      <c r="M10" s="124"/>
      <c r="N10" s="124"/>
      <c r="O10" s="124"/>
      <c r="P10" s="124"/>
      <c r="Q10" s="124"/>
      <c r="R10" s="124"/>
      <c r="S10" s="124"/>
      <c r="T10" s="10" t="s">
        <v>26</v>
      </c>
      <c r="U10" s="124"/>
      <c r="V10" s="124"/>
    </row>
    <row r="11" spans="2:29" ht="43.5" customHeight="1">
      <c r="B11" s="77" t="s">
        <v>142</v>
      </c>
      <c r="C11" s="25" t="s">
        <v>143</v>
      </c>
      <c r="D11" s="25">
        <v>41248</v>
      </c>
      <c r="E11" s="25">
        <v>38554</v>
      </c>
      <c r="F11" s="91">
        <f t="shared" ref="F11:F16" si="0">E11/D11*100</f>
        <v>93.468774243599697</v>
      </c>
      <c r="G11" s="25">
        <v>10</v>
      </c>
      <c r="H11" s="25"/>
      <c r="I11" s="25" t="s">
        <v>61</v>
      </c>
      <c r="J11" s="25" t="s">
        <v>61</v>
      </c>
      <c r="K11" s="25" t="s">
        <v>61</v>
      </c>
      <c r="L11" s="25"/>
      <c r="M11" s="25" t="s">
        <v>61</v>
      </c>
      <c r="N11" s="25" t="s">
        <v>30</v>
      </c>
      <c r="O11" s="25" t="s">
        <v>61</v>
      </c>
      <c r="P11" s="25" t="s">
        <v>31</v>
      </c>
      <c r="Q11" s="111">
        <f>7656454.29+88589.3</f>
        <v>7745043.5899999999</v>
      </c>
      <c r="R11" s="111">
        <f>7656454.29+88589.3</f>
        <v>7745043.5899999999</v>
      </c>
      <c r="S11" s="109">
        <v>7871754.04</v>
      </c>
      <c r="T11" s="110">
        <f t="shared" ref="T11:T16" si="1">S11/Q11*100</f>
        <v>101.63601984324015</v>
      </c>
      <c r="U11" s="110">
        <f t="shared" ref="U11:U16" si="2">S11/R11*100</f>
        <v>101.63601984324015</v>
      </c>
      <c r="V11" s="23" t="s">
        <v>32</v>
      </c>
    </row>
    <row r="12" spans="2:29" ht="63" customHeight="1">
      <c r="B12" s="77" t="s">
        <v>144</v>
      </c>
      <c r="C12" s="25" t="s">
        <v>143</v>
      </c>
      <c r="D12" s="25">
        <v>32237</v>
      </c>
      <c r="E12" s="15">
        <v>32877.620000000003</v>
      </c>
      <c r="F12" s="91">
        <f t="shared" si="0"/>
        <v>101.98721965443436</v>
      </c>
      <c r="G12" s="25">
        <v>0</v>
      </c>
      <c r="H12" s="25"/>
      <c r="I12" s="25" t="s">
        <v>61</v>
      </c>
      <c r="J12" s="25" t="s">
        <v>61</v>
      </c>
      <c r="K12" s="25" t="s">
        <v>61</v>
      </c>
      <c r="L12" s="25"/>
      <c r="M12" s="25" t="s">
        <v>61</v>
      </c>
      <c r="N12" s="25" t="s">
        <v>30</v>
      </c>
      <c r="O12" s="25" t="s">
        <v>61</v>
      </c>
      <c r="P12" s="25" t="s">
        <v>31</v>
      </c>
      <c r="Q12" s="25">
        <v>6082359.7000000002</v>
      </c>
      <c r="R12" s="25">
        <v>6082359.7000000002</v>
      </c>
      <c r="S12" s="110">
        <v>5969012.1200000001</v>
      </c>
      <c r="T12" s="110">
        <f t="shared" si="1"/>
        <v>98.136453850304179</v>
      </c>
      <c r="U12" s="110">
        <f t="shared" si="2"/>
        <v>98.136453850304179</v>
      </c>
      <c r="V12" s="23" t="s">
        <v>32</v>
      </c>
    </row>
    <row r="13" spans="2:29" ht="63" customHeight="1">
      <c r="B13" s="46" t="s">
        <v>59</v>
      </c>
      <c r="C13" s="25" t="s">
        <v>103</v>
      </c>
      <c r="D13" s="25">
        <v>360</v>
      </c>
      <c r="E13" s="25">
        <v>360</v>
      </c>
      <c r="F13" s="91">
        <f t="shared" si="0"/>
        <v>100</v>
      </c>
      <c r="G13" s="25">
        <v>10</v>
      </c>
      <c r="H13" s="25"/>
      <c r="I13" s="25" t="s">
        <v>61</v>
      </c>
      <c r="J13" s="25" t="s">
        <v>61</v>
      </c>
      <c r="K13" s="25" t="s">
        <v>61</v>
      </c>
      <c r="L13" s="25"/>
      <c r="M13" s="25" t="s">
        <v>61</v>
      </c>
      <c r="N13" s="25" t="s">
        <v>30</v>
      </c>
      <c r="O13" s="25" t="s">
        <v>61</v>
      </c>
      <c r="P13" s="25" t="s">
        <v>31</v>
      </c>
      <c r="Q13" s="110">
        <v>1298285.8</v>
      </c>
      <c r="R13" s="110">
        <v>1298285.8</v>
      </c>
      <c r="S13" s="110">
        <v>1298285.8</v>
      </c>
      <c r="T13" s="110">
        <f t="shared" si="1"/>
        <v>100</v>
      </c>
      <c r="U13" s="110">
        <f t="shared" si="2"/>
        <v>100</v>
      </c>
      <c r="V13" s="23" t="s">
        <v>32</v>
      </c>
    </row>
    <row r="14" spans="2:29" ht="75" customHeight="1">
      <c r="B14" s="77" t="s">
        <v>145</v>
      </c>
      <c r="C14" s="25" t="s">
        <v>146</v>
      </c>
      <c r="D14" s="25">
        <v>25</v>
      </c>
      <c r="E14" s="25">
        <v>25</v>
      </c>
      <c r="F14" s="91">
        <f t="shared" si="0"/>
        <v>100</v>
      </c>
      <c r="G14" s="25">
        <v>10</v>
      </c>
      <c r="H14" s="25" t="s">
        <v>61</v>
      </c>
      <c r="I14" s="25" t="s">
        <v>61</v>
      </c>
      <c r="J14" s="25" t="s">
        <v>147</v>
      </c>
      <c r="K14" s="25" t="s">
        <v>61</v>
      </c>
      <c r="L14" s="25"/>
      <c r="M14" s="25" t="s">
        <v>61</v>
      </c>
      <c r="N14" s="25" t="s">
        <v>30</v>
      </c>
      <c r="O14" s="25" t="s">
        <v>61</v>
      </c>
      <c r="P14" s="25" t="s">
        <v>31</v>
      </c>
      <c r="Q14" s="110">
        <f>913500+222000+99879.7-49879.7</f>
        <v>1185500</v>
      </c>
      <c r="R14" s="110">
        <f>913500+222000+99879.7-49879.7</f>
        <v>1185500</v>
      </c>
      <c r="S14" s="110">
        <v>1185500</v>
      </c>
      <c r="T14" s="110">
        <f t="shared" si="1"/>
        <v>100</v>
      </c>
      <c r="U14" s="110">
        <f t="shared" si="2"/>
        <v>100</v>
      </c>
      <c r="V14" s="23" t="s">
        <v>32</v>
      </c>
    </row>
    <row r="15" spans="2:29" ht="46.5" customHeight="1">
      <c r="B15" s="77" t="s">
        <v>148</v>
      </c>
      <c r="C15" s="25" t="s">
        <v>149</v>
      </c>
      <c r="D15" s="25">
        <v>10</v>
      </c>
      <c r="E15" s="25">
        <v>10</v>
      </c>
      <c r="F15" s="91">
        <f t="shared" si="0"/>
        <v>100</v>
      </c>
      <c r="G15" s="25">
        <v>10</v>
      </c>
      <c r="H15" s="25" t="s">
        <v>61</v>
      </c>
      <c r="I15" s="25" t="s">
        <v>61</v>
      </c>
      <c r="J15" s="25" t="s">
        <v>147</v>
      </c>
      <c r="K15" s="25" t="s">
        <v>61</v>
      </c>
      <c r="L15" s="25"/>
      <c r="M15" s="25" t="s">
        <v>61</v>
      </c>
      <c r="N15" s="25" t="s">
        <v>30</v>
      </c>
      <c r="O15" s="25" t="s">
        <v>61</v>
      </c>
      <c r="P15" s="25" t="s">
        <v>31</v>
      </c>
      <c r="Q15" s="25">
        <v>7940848.75</v>
      </c>
      <c r="R15" s="25">
        <v>7940848.75</v>
      </c>
      <c r="S15" s="25">
        <f>7815327.36-271751.99</f>
        <v>7543575.3700000001</v>
      </c>
      <c r="T15" s="110">
        <f t="shared" si="1"/>
        <v>94.997091715164586</v>
      </c>
      <c r="U15" s="110">
        <f t="shared" si="2"/>
        <v>94.997091715164586</v>
      </c>
      <c r="V15" s="23" t="s">
        <v>32</v>
      </c>
    </row>
    <row r="16" spans="2:29" ht="54">
      <c r="B16" s="77" t="s">
        <v>150</v>
      </c>
      <c r="C16" s="25" t="s">
        <v>151</v>
      </c>
      <c r="D16" s="25">
        <v>3</v>
      </c>
      <c r="E16" s="25">
        <v>3</v>
      </c>
      <c r="F16" s="91">
        <f t="shared" si="0"/>
        <v>100</v>
      </c>
      <c r="G16" s="25">
        <v>10</v>
      </c>
      <c r="H16" s="25" t="s">
        <v>61</v>
      </c>
      <c r="I16" s="25" t="s">
        <v>61</v>
      </c>
      <c r="J16" s="25" t="s">
        <v>147</v>
      </c>
      <c r="K16" s="91" t="s">
        <v>61</v>
      </c>
      <c r="L16" s="25"/>
      <c r="M16" s="25" t="s">
        <v>61</v>
      </c>
      <c r="N16" s="25" t="s">
        <v>30</v>
      </c>
      <c r="O16" s="25" t="s">
        <v>61</v>
      </c>
      <c r="P16" s="25" t="s">
        <v>31</v>
      </c>
      <c r="Q16" s="25">
        <v>192000</v>
      </c>
      <c r="R16" s="25">
        <v>192000</v>
      </c>
      <c r="S16" s="25">
        <v>192000</v>
      </c>
      <c r="T16" s="110">
        <f t="shared" si="1"/>
        <v>100</v>
      </c>
      <c r="U16" s="110">
        <f t="shared" si="2"/>
        <v>100</v>
      </c>
      <c r="V16" s="23" t="s">
        <v>32</v>
      </c>
    </row>
    <row r="18" spans="1:22" ht="18.75">
      <c r="Q18" s="117">
        <f>Q11+Q12+Q13+Q14+Q15+Q16</f>
        <v>24444037.84</v>
      </c>
      <c r="R18" s="117">
        <f>R11+R12+R13+R14+R15+R16</f>
        <v>24444037.84</v>
      </c>
      <c r="S18" s="117">
        <f>S11+S12+S13+S14+S15+S16</f>
        <v>24060127.330000002</v>
      </c>
    </row>
    <row r="20" spans="1:22" ht="23.25">
      <c r="A20" s="97"/>
      <c r="B20" s="68" t="s">
        <v>108</v>
      </c>
      <c r="C20" s="69"/>
      <c r="D20" s="2"/>
      <c r="E20" s="157" t="s">
        <v>109</v>
      </c>
      <c r="F20" s="157"/>
      <c r="G20" s="2"/>
      <c r="H20" s="2"/>
      <c r="I20" s="2"/>
      <c r="J20" s="2"/>
      <c r="K20" s="2"/>
      <c r="L20" s="2"/>
      <c r="M20" s="2"/>
      <c r="N20" s="2"/>
      <c r="O20" s="2"/>
      <c r="P20" s="29"/>
      <c r="Q20" s="53"/>
      <c r="R20" s="70"/>
      <c r="S20" s="70"/>
      <c r="T20" s="70"/>
      <c r="U20" s="2"/>
      <c r="V20" s="90"/>
    </row>
    <row r="21" spans="1:22" ht="23.25">
      <c r="B21" s="68"/>
      <c r="C21" s="99" t="s">
        <v>78</v>
      </c>
      <c r="D21" s="100"/>
      <c r="E21" s="158" t="s">
        <v>79</v>
      </c>
      <c r="F21" s="158"/>
    </row>
    <row r="22" spans="1:22" ht="23.25">
      <c r="B22" s="68"/>
      <c r="C22" s="99"/>
      <c r="D22" s="100"/>
      <c r="E22" s="99"/>
      <c r="F22" s="99"/>
    </row>
    <row r="23" spans="1:22" ht="23.25">
      <c r="B23" s="68"/>
      <c r="C23" s="99"/>
      <c r="D23" s="100"/>
      <c r="E23" s="99"/>
      <c r="F23" s="99"/>
    </row>
    <row r="24" spans="1:22" ht="23.25">
      <c r="B24" s="68"/>
      <c r="C24" s="68"/>
      <c r="D24" s="68"/>
      <c r="E24" s="100"/>
      <c r="F24" s="100"/>
    </row>
    <row r="25" spans="1:22" ht="23.25">
      <c r="B25" s="68"/>
      <c r="C25" s="68"/>
      <c r="D25" s="68"/>
      <c r="E25" s="100"/>
      <c r="F25" s="100"/>
    </row>
    <row r="26" spans="1:22" ht="23.25">
      <c r="B26" s="68" t="s">
        <v>80</v>
      </c>
      <c r="C26" s="102"/>
      <c r="D26" s="100"/>
      <c r="E26" s="159" t="s">
        <v>152</v>
      </c>
      <c r="F26" s="159"/>
    </row>
    <row r="27" spans="1:22" ht="23.25">
      <c r="B27" s="68"/>
      <c r="C27" s="99" t="s">
        <v>78</v>
      </c>
      <c r="D27" s="100"/>
      <c r="E27" s="158" t="s">
        <v>79</v>
      </c>
      <c r="F27" s="158"/>
    </row>
  </sheetData>
  <mergeCells count="50">
    <mergeCell ref="E26:F26"/>
    <mergeCell ref="E27:F27"/>
    <mergeCell ref="S9:S10"/>
    <mergeCell ref="U9:U10"/>
    <mergeCell ref="V9:V10"/>
    <mergeCell ref="E20:F20"/>
    <mergeCell ref="E21:F21"/>
    <mergeCell ref="N9:N10"/>
    <mergeCell ref="O9:O10"/>
    <mergeCell ref="P9:P10"/>
    <mergeCell ref="Q9:Q10"/>
    <mergeCell ref="R9:R10"/>
    <mergeCell ref="H9:H10"/>
    <mergeCell ref="I9:I10"/>
    <mergeCell ref="J9:J10"/>
    <mergeCell ref="L9:L10"/>
    <mergeCell ref="M9:M10"/>
    <mergeCell ref="B9:B10"/>
    <mergeCell ref="C9:C10"/>
    <mergeCell ref="D9:D10"/>
    <mergeCell ref="E9:E10"/>
    <mergeCell ref="G9:G10"/>
    <mergeCell ref="I6:M6"/>
    <mergeCell ref="S6:S8"/>
    <mergeCell ref="T6:U6"/>
    <mergeCell ref="D7:D8"/>
    <mergeCell ref="E7:F7"/>
    <mergeCell ref="G7:G8"/>
    <mergeCell ref="I7:I8"/>
    <mergeCell ref="J7:K7"/>
    <mergeCell ref="L7:L8"/>
    <mergeCell ref="M7:M8"/>
    <mergeCell ref="T7:T8"/>
    <mergeCell ref="U7:U8"/>
    <mergeCell ref="C1:W1"/>
    <mergeCell ref="B2:V2"/>
    <mergeCell ref="B3:V3"/>
    <mergeCell ref="B5:B8"/>
    <mergeCell ref="C5:G5"/>
    <mergeCell ref="H5:M5"/>
    <mergeCell ref="N5:N8"/>
    <mergeCell ref="O5:O8"/>
    <mergeCell ref="P5:P8"/>
    <mergeCell ref="Q5:Q8"/>
    <mergeCell ref="R5:R8"/>
    <mergeCell ref="S5:U5"/>
    <mergeCell ref="V5:V8"/>
    <mergeCell ref="C6:C8"/>
    <mergeCell ref="D6:G6"/>
    <mergeCell ref="H6:H8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view="pageBreakPreview" zoomScale="75" workbookViewId="0">
      <pane xSplit="1" ySplit="7" topLeftCell="B8" activePane="bottomRight" state="frozen"/>
      <selection activeCell="I13" sqref="I13"/>
      <selection pane="topRight"/>
      <selection pane="bottomLeft"/>
      <selection pane="bottomRight" activeCell="B8" sqref="B8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9.140625" hidden="1" customWidth="1"/>
    <col min="13" max="13" width="9.140625" customWidth="1"/>
    <col min="14" max="14" width="17.140625" customWidth="1"/>
    <col min="15" max="15" width="17.28515625" customWidth="1"/>
    <col min="16" max="16" width="14.42578125" customWidth="1"/>
    <col min="17" max="17" width="23.42578125" customWidth="1"/>
    <col min="18" max="18" width="21.5703125" customWidth="1"/>
    <col min="19" max="19" width="18.140625" customWidth="1"/>
    <col min="20" max="20" width="15.7109375" customWidth="1"/>
    <col min="21" max="21" width="15.140625" customWidth="1"/>
    <col min="22" max="22" width="17.7109375" customWidth="1"/>
  </cols>
  <sheetData>
    <row r="1" spans="2:23" ht="90" customHeight="1">
      <c r="C1" s="144" t="s">
        <v>140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spans="2:23" ht="60.75" customHeight="1">
      <c r="C2" s="178" t="s">
        <v>153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</row>
    <row r="4" spans="2:23" ht="52.5" customHeight="1">
      <c r="B4" s="122" t="s">
        <v>2</v>
      </c>
      <c r="C4" s="125" t="s">
        <v>3</v>
      </c>
      <c r="D4" s="126"/>
      <c r="E4" s="126"/>
      <c r="F4" s="126"/>
      <c r="G4" s="127"/>
      <c r="H4" s="138" t="s">
        <v>4</v>
      </c>
      <c r="I4" s="161"/>
      <c r="J4" s="161"/>
      <c r="K4" s="161"/>
      <c r="L4" s="161"/>
      <c r="M4" s="162"/>
      <c r="N4" s="128" t="s">
        <v>5</v>
      </c>
      <c r="O4" s="128" t="s">
        <v>6</v>
      </c>
      <c r="P4" s="128" t="s">
        <v>7</v>
      </c>
      <c r="Q4" s="128" t="s">
        <v>8</v>
      </c>
      <c r="R4" s="128" t="s">
        <v>9</v>
      </c>
      <c r="S4" s="125" t="s">
        <v>10</v>
      </c>
      <c r="T4" s="126"/>
      <c r="U4" s="127"/>
      <c r="V4" s="122" t="s">
        <v>11</v>
      </c>
    </row>
    <row r="5" spans="2:23" ht="18">
      <c r="B5" s="123"/>
      <c r="C5" s="122" t="s">
        <v>12</v>
      </c>
      <c r="D5" s="125" t="s">
        <v>13</v>
      </c>
      <c r="E5" s="126"/>
      <c r="F5" s="126"/>
      <c r="G5" s="127"/>
      <c r="H5" s="163" t="s">
        <v>14</v>
      </c>
      <c r="I5" s="164" t="s">
        <v>13</v>
      </c>
      <c r="J5" s="165"/>
      <c r="K5" s="165"/>
      <c r="L5" s="165"/>
      <c r="M5" s="166"/>
      <c r="N5" s="148"/>
      <c r="O5" s="129"/>
      <c r="P5" s="129"/>
      <c r="Q5" s="129"/>
      <c r="R5" s="129"/>
      <c r="S5" s="122" t="s">
        <v>15</v>
      </c>
      <c r="T5" s="125" t="s">
        <v>16</v>
      </c>
      <c r="U5" s="127"/>
      <c r="V5" s="123"/>
    </row>
    <row r="6" spans="2:23" ht="53.25" customHeight="1">
      <c r="B6" s="123"/>
      <c r="C6" s="123"/>
      <c r="D6" s="133" t="s">
        <v>17</v>
      </c>
      <c r="E6" s="125" t="s">
        <v>18</v>
      </c>
      <c r="F6" s="127"/>
      <c r="G6" s="128" t="s">
        <v>19</v>
      </c>
      <c r="H6" s="131"/>
      <c r="I6" s="129" t="s">
        <v>17</v>
      </c>
      <c r="J6" s="167" t="s">
        <v>18</v>
      </c>
      <c r="K6" s="168"/>
      <c r="L6" s="137" t="s">
        <v>19</v>
      </c>
      <c r="M6" s="129" t="s">
        <v>19</v>
      </c>
      <c r="N6" s="129"/>
      <c r="O6" s="129"/>
      <c r="P6" s="129"/>
      <c r="Q6" s="129"/>
      <c r="R6" s="129"/>
      <c r="S6" s="123"/>
      <c r="T6" s="128" t="s">
        <v>20</v>
      </c>
      <c r="U6" s="128" t="s">
        <v>21</v>
      </c>
      <c r="V6" s="123"/>
    </row>
    <row r="7" spans="2:23" ht="190.5" customHeight="1">
      <c r="B7" s="124"/>
      <c r="C7" s="124"/>
      <c r="D7" s="134"/>
      <c r="E7" s="4" t="s">
        <v>22</v>
      </c>
      <c r="F7" s="5" t="s">
        <v>23</v>
      </c>
      <c r="G7" s="135"/>
      <c r="H7" s="132"/>
      <c r="I7" s="135"/>
      <c r="J7" s="6" t="s">
        <v>22</v>
      </c>
      <c r="K7" s="6" t="s">
        <v>23</v>
      </c>
      <c r="L7" s="176"/>
      <c r="M7" s="135"/>
      <c r="N7" s="135"/>
      <c r="O7" s="135"/>
      <c r="P7" s="135"/>
      <c r="Q7" s="135"/>
      <c r="R7" s="135"/>
      <c r="S7" s="124"/>
      <c r="T7" s="135"/>
      <c r="U7" s="135"/>
      <c r="V7" s="124"/>
    </row>
    <row r="8" spans="2:23" ht="18">
      <c r="B8" s="122">
        <v>1</v>
      </c>
      <c r="C8" s="122">
        <v>2</v>
      </c>
      <c r="D8" s="122">
        <v>3</v>
      </c>
      <c r="E8" s="122">
        <v>4</v>
      </c>
      <c r="F8" s="8">
        <v>5</v>
      </c>
      <c r="G8" s="122">
        <v>6</v>
      </c>
      <c r="H8" s="122">
        <v>7</v>
      </c>
      <c r="I8" s="122">
        <v>8</v>
      </c>
      <c r="J8" s="122">
        <v>9</v>
      </c>
      <c r="K8" s="8">
        <v>10</v>
      </c>
      <c r="L8" s="122">
        <v>11</v>
      </c>
      <c r="M8" s="122">
        <v>11</v>
      </c>
      <c r="N8" s="122">
        <v>12</v>
      </c>
      <c r="O8" s="122">
        <v>13</v>
      </c>
      <c r="P8" s="122">
        <v>14</v>
      </c>
      <c r="Q8" s="122">
        <v>15</v>
      </c>
      <c r="R8" s="122">
        <v>16</v>
      </c>
      <c r="S8" s="122">
        <v>17</v>
      </c>
      <c r="T8" s="8">
        <v>18</v>
      </c>
      <c r="U8" s="122">
        <v>19</v>
      </c>
      <c r="V8" s="122">
        <v>20</v>
      </c>
    </row>
    <row r="9" spans="2:23" ht="36">
      <c r="B9" s="124"/>
      <c r="C9" s="124"/>
      <c r="D9" s="124"/>
      <c r="E9" s="124"/>
      <c r="F9" s="10" t="s">
        <v>24</v>
      </c>
      <c r="G9" s="124"/>
      <c r="H9" s="124"/>
      <c r="I9" s="124"/>
      <c r="J9" s="124"/>
      <c r="K9" s="10" t="s">
        <v>25</v>
      </c>
      <c r="L9" s="124"/>
      <c r="M9" s="124"/>
      <c r="N9" s="124"/>
      <c r="O9" s="124"/>
      <c r="P9" s="124"/>
      <c r="Q9" s="124"/>
      <c r="R9" s="124"/>
      <c r="S9" s="124"/>
      <c r="T9" s="10" t="s">
        <v>26</v>
      </c>
      <c r="U9" s="124"/>
      <c r="V9" s="124"/>
    </row>
    <row r="10" spans="2:23" ht="18">
      <c r="B10" s="179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1"/>
    </row>
    <row r="11" spans="2:23" ht="84" customHeight="1">
      <c r="B11" s="77" t="s">
        <v>145</v>
      </c>
      <c r="C11" s="25" t="s">
        <v>63</v>
      </c>
      <c r="D11" s="25">
        <v>63</v>
      </c>
      <c r="E11" s="25">
        <v>63</v>
      </c>
      <c r="F11" s="91">
        <f t="shared" ref="F11:F14" si="0">E11/D11*100</f>
        <v>100</v>
      </c>
      <c r="G11" s="25">
        <v>10</v>
      </c>
      <c r="H11" s="25" t="s">
        <v>61</v>
      </c>
      <c r="I11" s="25" t="s">
        <v>61</v>
      </c>
      <c r="J11" s="25" t="s">
        <v>61</v>
      </c>
      <c r="K11" s="25" t="s">
        <v>61</v>
      </c>
      <c r="L11" s="25"/>
      <c r="M11" s="25" t="s">
        <v>61</v>
      </c>
      <c r="N11" s="25" t="s">
        <v>30</v>
      </c>
      <c r="O11" s="25" t="s">
        <v>61</v>
      </c>
      <c r="P11" s="25" t="s">
        <v>31</v>
      </c>
      <c r="Q11" s="111">
        <v>18574848</v>
      </c>
      <c r="R11" s="25">
        <v>18574848</v>
      </c>
      <c r="S11" s="25">
        <v>18574848</v>
      </c>
      <c r="T11" s="110">
        <f t="shared" ref="T11:T14" si="1">S11/Q11*100</f>
        <v>100</v>
      </c>
      <c r="U11" s="110">
        <f t="shared" ref="U11:U13" si="2">S11/R11*100</f>
        <v>100</v>
      </c>
      <c r="V11" s="23" t="s">
        <v>32</v>
      </c>
    </row>
    <row r="12" spans="2:23" ht="60" customHeight="1">
      <c r="B12" s="77" t="s">
        <v>148</v>
      </c>
      <c r="C12" s="25" t="s">
        <v>149</v>
      </c>
      <c r="D12" s="25">
        <v>30</v>
      </c>
      <c r="E12" s="25">
        <v>30</v>
      </c>
      <c r="F12" s="91">
        <f t="shared" si="0"/>
        <v>100</v>
      </c>
      <c r="G12" s="25">
        <v>10</v>
      </c>
      <c r="H12" s="55"/>
      <c r="I12" s="55" t="s">
        <v>61</v>
      </c>
      <c r="J12" s="55" t="s">
        <v>61</v>
      </c>
      <c r="K12" s="55" t="s">
        <v>61</v>
      </c>
      <c r="L12" s="55"/>
      <c r="M12" s="55" t="s">
        <v>61</v>
      </c>
      <c r="N12" s="25" t="s">
        <v>30</v>
      </c>
      <c r="O12" s="25" t="s">
        <v>61</v>
      </c>
      <c r="P12" s="25" t="s">
        <v>31</v>
      </c>
      <c r="Q12" s="25">
        <v>11921052</v>
      </c>
      <c r="R12" s="25">
        <v>11921052</v>
      </c>
      <c r="S12" s="25">
        <v>10250560.85</v>
      </c>
      <c r="T12" s="110">
        <f t="shared" si="1"/>
        <v>85.987049213441907</v>
      </c>
      <c r="U12" s="110">
        <f t="shared" si="2"/>
        <v>85.987049213441907</v>
      </c>
      <c r="V12" s="23" t="s">
        <v>32</v>
      </c>
    </row>
    <row r="13" spans="2:23" ht="72" customHeight="1">
      <c r="B13" s="77" t="s">
        <v>150</v>
      </c>
      <c r="C13" s="25" t="s">
        <v>151</v>
      </c>
      <c r="D13" s="25">
        <v>4</v>
      </c>
      <c r="E13" s="25">
        <v>4</v>
      </c>
      <c r="F13" s="91">
        <f t="shared" si="0"/>
        <v>100</v>
      </c>
      <c r="G13" s="26">
        <v>10</v>
      </c>
      <c r="H13" s="33" t="s">
        <v>61</v>
      </c>
      <c r="I13" s="19" t="s">
        <v>61</v>
      </c>
      <c r="J13" s="19" t="s">
        <v>61</v>
      </c>
      <c r="K13" s="118" t="s">
        <v>61</v>
      </c>
      <c r="L13" s="118"/>
      <c r="M13" s="19" t="s">
        <v>61</v>
      </c>
      <c r="N13" s="25" t="s">
        <v>30</v>
      </c>
      <c r="O13" s="25" t="s">
        <v>61</v>
      </c>
      <c r="P13" s="25" t="s">
        <v>31</v>
      </c>
      <c r="Q13" s="25">
        <v>8742000</v>
      </c>
      <c r="R13" s="25">
        <v>8742000</v>
      </c>
      <c r="S13" s="25">
        <v>8742000</v>
      </c>
      <c r="T13" s="110">
        <f t="shared" si="1"/>
        <v>100</v>
      </c>
      <c r="U13" s="110">
        <f t="shared" si="2"/>
        <v>100</v>
      </c>
      <c r="V13" s="23" t="s">
        <v>32</v>
      </c>
    </row>
    <row r="14" spans="2:23" ht="72" customHeight="1">
      <c r="B14" s="77" t="s">
        <v>154</v>
      </c>
      <c r="C14" s="25" t="s">
        <v>146</v>
      </c>
      <c r="D14" s="25">
        <v>1</v>
      </c>
      <c r="E14" s="25">
        <v>1</v>
      </c>
      <c r="F14" s="91">
        <f t="shared" si="0"/>
        <v>100</v>
      </c>
      <c r="G14" s="25">
        <v>10</v>
      </c>
      <c r="H14" s="25" t="s">
        <v>61</v>
      </c>
      <c r="I14" s="25" t="s">
        <v>61</v>
      </c>
      <c r="J14" s="25" t="s">
        <v>61</v>
      </c>
      <c r="K14" s="25" t="s">
        <v>61</v>
      </c>
      <c r="L14" s="25"/>
      <c r="M14" s="25" t="s">
        <v>61</v>
      </c>
      <c r="N14" s="25" t="s">
        <v>30</v>
      </c>
      <c r="O14" s="25" t="s">
        <v>61</v>
      </c>
      <c r="P14" s="25" t="s">
        <v>31</v>
      </c>
      <c r="Q14" s="25">
        <v>450000</v>
      </c>
      <c r="R14" s="25">
        <v>450000</v>
      </c>
      <c r="S14" s="25">
        <v>450000</v>
      </c>
      <c r="T14" s="110">
        <f t="shared" si="1"/>
        <v>100</v>
      </c>
      <c r="U14" s="110">
        <f>R14/S14*100</f>
        <v>100</v>
      </c>
      <c r="V14" s="23" t="s">
        <v>32</v>
      </c>
    </row>
    <row r="15" spans="2:23">
      <c r="T15" s="95"/>
      <c r="U15" s="95"/>
    </row>
    <row r="16" spans="2:23" ht="18.75">
      <c r="Q16" s="2">
        <f>Q11+Q12+Q13+Q14</f>
        <v>39687900</v>
      </c>
      <c r="R16" s="2">
        <f>R11+R12+R13+R14</f>
        <v>39687900</v>
      </c>
      <c r="S16" s="2">
        <f>S11+S12+S13+S14</f>
        <v>38017408.850000001</v>
      </c>
      <c r="T16" s="95"/>
      <c r="U16" s="95"/>
    </row>
    <row r="17" spans="1:22">
      <c r="B17" s="119"/>
      <c r="T17" s="95"/>
      <c r="U17" s="95"/>
    </row>
    <row r="18" spans="1:22" ht="23.25">
      <c r="A18" s="97"/>
      <c r="B18" s="68" t="s">
        <v>108</v>
      </c>
      <c r="C18" s="69"/>
      <c r="D18" s="2"/>
      <c r="E18" s="157" t="s">
        <v>109</v>
      </c>
      <c r="F18" s="157"/>
      <c r="G18" s="2"/>
      <c r="H18" s="2"/>
      <c r="I18" s="2"/>
      <c r="J18" s="2"/>
      <c r="K18" s="2"/>
      <c r="L18" s="2"/>
      <c r="M18" s="2"/>
      <c r="N18" s="2"/>
      <c r="O18" s="2"/>
      <c r="P18" s="29"/>
      <c r="Q18" s="53"/>
      <c r="R18" s="70"/>
      <c r="S18" s="70"/>
      <c r="T18" s="70"/>
      <c r="U18" s="2"/>
      <c r="V18" s="90"/>
    </row>
    <row r="19" spans="1:22" ht="23.25">
      <c r="B19" s="68"/>
      <c r="C19" s="99" t="s">
        <v>78</v>
      </c>
      <c r="D19" s="100"/>
      <c r="E19" s="158" t="s">
        <v>79</v>
      </c>
      <c r="F19" s="158"/>
      <c r="T19" s="95"/>
      <c r="U19" s="95"/>
    </row>
    <row r="20" spans="1:22" ht="23.25">
      <c r="B20" s="68"/>
      <c r="C20" s="99"/>
      <c r="D20" s="100"/>
      <c r="E20" s="99"/>
      <c r="F20" s="99"/>
      <c r="T20" s="95"/>
      <c r="U20" s="95"/>
    </row>
    <row r="21" spans="1:22" ht="23.25">
      <c r="B21" s="68"/>
      <c r="C21" s="99"/>
      <c r="D21" s="100"/>
      <c r="E21" s="99"/>
      <c r="F21" s="99"/>
      <c r="T21" s="95"/>
      <c r="U21" s="95"/>
    </row>
    <row r="22" spans="1:22" ht="23.25">
      <c r="B22" s="68"/>
      <c r="C22" s="68"/>
      <c r="D22" s="68"/>
      <c r="E22" s="100"/>
      <c r="F22" s="100"/>
      <c r="T22" s="95"/>
      <c r="U22" s="95"/>
    </row>
    <row r="23" spans="1:22" ht="23.25">
      <c r="B23" s="68"/>
      <c r="C23" s="68"/>
      <c r="D23" s="68"/>
      <c r="E23" s="100"/>
      <c r="F23" s="100"/>
      <c r="T23" s="95"/>
      <c r="U23" s="95"/>
    </row>
    <row r="24" spans="1:22" ht="23.25" hidden="1">
      <c r="B24" s="68" t="s">
        <v>80</v>
      </c>
      <c r="C24" s="102"/>
      <c r="D24" s="100"/>
      <c r="E24" s="159" t="s">
        <v>155</v>
      </c>
      <c r="F24" s="159"/>
      <c r="T24" s="95"/>
      <c r="U24" s="95"/>
    </row>
    <row r="25" spans="1:22" ht="23.25">
      <c r="B25" s="68"/>
      <c r="C25" s="99" t="s">
        <v>78</v>
      </c>
      <c r="D25" s="100"/>
      <c r="E25" s="158" t="s">
        <v>79</v>
      </c>
      <c r="F25" s="158"/>
      <c r="T25" s="95"/>
      <c r="U25" s="95"/>
    </row>
    <row r="26" spans="1:22">
      <c r="T26" s="95"/>
      <c r="U26" s="95"/>
    </row>
    <row r="27" spans="1:22">
      <c r="T27" s="95"/>
      <c r="U27" s="95"/>
    </row>
    <row r="28" spans="1:22">
      <c r="T28" s="95"/>
      <c r="U28" s="95"/>
    </row>
    <row r="29" spans="1:22">
      <c r="T29" s="95"/>
      <c r="U29" s="95"/>
    </row>
    <row r="30" spans="1:22">
      <c r="T30" s="95"/>
      <c r="U30" s="95"/>
    </row>
    <row r="31" spans="1:22">
      <c r="T31" s="95"/>
      <c r="U31" s="95"/>
    </row>
    <row r="32" spans="1:22">
      <c r="T32" s="95"/>
      <c r="U32" s="95"/>
    </row>
    <row r="33" spans="20:21">
      <c r="T33" s="95"/>
      <c r="U33" s="95"/>
    </row>
    <row r="34" spans="20:21">
      <c r="T34" s="95"/>
      <c r="U34" s="95"/>
    </row>
    <row r="35" spans="20:21">
      <c r="T35" s="95"/>
      <c r="U35" s="95"/>
    </row>
    <row r="36" spans="20:21">
      <c r="T36" s="95"/>
      <c r="U36" s="95"/>
    </row>
  </sheetData>
  <mergeCells count="50">
    <mergeCell ref="E19:F19"/>
    <mergeCell ref="E24:F24"/>
    <mergeCell ref="E25:F25"/>
    <mergeCell ref="S8:S9"/>
    <mergeCell ref="U8:U9"/>
    <mergeCell ref="V8:V9"/>
    <mergeCell ref="B10:V10"/>
    <mergeCell ref="E18:F18"/>
    <mergeCell ref="N8:N9"/>
    <mergeCell ref="O8:O9"/>
    <mergeCell ref="P8:P9"/>
    <mergeCell ref="Q8:Q9"/>
    <mergeCell ref="R8:R9"/>
    <mergeCell ref="H8:H9"/>
    <mergeCell ref="I8:I9"/>
    <mergeCell ref="J8:J9"/>
    <mergeCell ref="L8:L9"/>
    <mergeCell ref="M8:M9"/>
    <mergeCell ref="B8:B9"/>
    <mergeCell ref="C8:C9"/>
    <mergeCell ref="D8:D9"/>
    <mergeCell ref="E8:E9"/>
    <mergeCell ref="G8:G9"/>
    <mergeCell ref="S5:S7"/>
    <mergeCell ref="T5:U5"/>
    <mergeCell ref="D6:D7"/>
    <mergeCell ref="E6:F6"/>
    <mergeCell ref="G6:G7"/>
    <mergeCell ref="I6:I7"/>
    <mergeCell ref="J6:K6"/>
    <mergeCell ref="L6:L7"/>
    <mergeCell ref="M6:M7"/>
    <mergeCell ref="T6:T7"/>
    <mergeCell ref="U6:U7"/>
    <mergeCell ref="C1:W1"/>
    <mergeCell ref="C2:W2"/>
    <mergeCell ref="B4:B7"/>
    <mergeCell ref="C4:G4"/>
    <mergeCell ref="H4:M4"/>
    <mergeCell ref="N4:N7"/>
    <mergeCell ref="O4:O7"/>
    <mergeCell ref="P4:P7"/>
    <mergeCell ref="Q4:Q7"/>
    <mergeCell ref="R4:R7"/>
    <mergeCell ref="S4:U4"/>
    <mergeCell ref="V4:V7"/>
    <mergeCell ref="C5:C7"/>
    <mergeCell ref="D5:G5"/>
    <mergeCell ref="H5:H7"/>
    <mergeCell ref="I5:M5"/>
  </mergeCells>
  <pageMargins left="0.70866141732283461" right="0.70866141732283461" top="0.74803149606299213" bottom="0.74803149606299213" header="0.31496062992125984" footer="0.31496062992125984"/>
  <pageSetup paperSize="9" scale="32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Лидер</vt:lpstr>
      <vt:lpstr>Самбо</vt:lpstr>
      <vt:lpstr>Ледовая</vt:lpstr>
      <vt:lpstr>АМС</vt:lpstr>
      <vt:lpstr>Алые паруса</vt:lpstr>
      <vt:lpstr>Клубы</vt:lpstr>
      <vt:lpstr>'Алые паруса'!Print_Titles</vt:lpstr>
      <vt:lpstr>АМС!Print_Titles</vt:lpstr>
      <vt:lpstr>Клубы!Print_Titles</vt:lpstr>
      <vt:lpstr>Ледовая!Print_Titles</vt:lpstr>
      <vt:lpstr>Лидер!Print_Titles</vt:lpstr>
      <vt:lpstr>Самбо!Print_Titles</vt:lpstr>
      <vt:lpstr>Клубы!Область_печати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Зоя Ивановна</dc:creator>
  <cp:lastModifiedBy>user</cp:lastModifiedBy>
  <cp:revision>107</cp:revision>
  <dcterms:created xsi:type="dcterms:W3CDTF">2023-04-28T04:43:05Z</dcterms:created>
  <dcterms:modified xsi:type="dcterms:W3CDTF">2025-01-17T17:11:39Z</dcterms:modified>
</cp:coreProperties>
</file>