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четы по МЗ\2024\"/>
    </mc:Choice>
  </mc:AlternateContent>
  <bookViews>
    <workbookView xWindow="360" yWindow="15" windowWidth="20955" windowHeight="9720"/>
  </bookViews>
  <sheets>
    <sheet name="ДДТ" sheetId="46" r:id="rId1"/>
    <sheet name="ЗОЛ " sheetId="45" r:id="rId2"/>
    <sheet name="ЦОПО " sheetId="44" r:id="rId3"/>
    <sheet name="КДП " sheetId="43" r:id="rId4"/>
    <sheet name="СОШ33" sheetId="42" r:id="rId5"/>
    <sheet name="СОШ29 " sheetId="41" r:id="rId6"/>
    <sheet name="СОШ25" sheetId="40" r:id="rId7"/>
    <sheet name="СОШ24" sheetId="39" r:id="rId8"/>
    <sheet name="СОШ22 " sheetId="38" r:id="rId9"/>
    <sheet name="СОШ16 " sheetId="37" r:id="rId10"/>
    <sheet name="СОШ9 " sheetId="36" r:id="rId11"/>
    <sheet name="СОШ7" sheetId="35" r:id="rId12"/>
    <sheet name="СОШ4" sheetId="34" r:id="rId13"/>
    <sheet name="СОШ3 " sheetId="33" r:id="rId14"/>
    <sheet name="СОШ2" sheetId="32" r:id="rId15"/>
    <sheet name="СОШ1 " sheetId="31" r:id="rId16"/>
    <sheet name="САД1" sheetId="1" r:id="rId17"/>
    <sheet name="САД2" sheetId="2" r:id="rId18"/>
    <sheet name="САД3" sheetId="3" r:id="rId19"/>
    <sheet name="САД4" sheetId="4" r:id="rId20"/>
    <sheet name="САД5" sheetId="5" r:id="rId21"/>
    <sheet name="САД6" sheetId="6" r:id="rId22"/>
    <sheet name="САД7" sheetId="7" r:id="rId23"/>
    <sheet name="САД8" sheetId="8" r:id="rId24"/>
    <sheet name="САД9" sheetId="9" r:id="rId25"/>
    <sheet name="САД11" sheetId="10" r:id="rId26"/>
    <sheet name="САД12" sheetId="11" r:id="rId27"/>
    <sheet name="САД13" sheetId="12" r:id="rId28"/>
    <sheet name="САД17" sheetId="13" r:id="rId29"/>
    <sheet name="САД19" sheetId="14" r:id="rId30"/>
    <sheet name="САД22" sheetId="15" r:id="rId31"/>
    <sheet name="САД23" sheetId="16" r:id="rId32"/>
    <sheet name="САД24" sheetId="17" r:id="rId33"/>
    <sheet name="САД26" sheetId="18" r:id="rId34"/>
    <sheet name="САД28" sheetId="19" r:id="rId35"/>
    <sheet name="САД29" sheetId="20" r:id="rId36"/>
    <sheet name="САД31" sheetId="21" r:id="rId37"/>
    <sheet name="САД34" sheetId="22" r:id="rId38"/>
    <sheet name="САД36" sheetId="23" r:id="rId39"/>
    <sheet name="САД40" sheetId="24" r:id="rId40"/>
    <sheet name="САД41" sheetId="25" r:id="rId41"/>
    <sheet name="САД42" sheetId="26" r:id="rId42"/>
    <sheet name="САД45" sheetId="27" r:id="rId43"/>
    <sheet name="САД47" sheetId="28" r:id="rId44"/>
    <sheet name="САД48" sheetId="29" r:id="rId45"/>
    <sheet name="САД69" sheetId="30" r:id="rId46"/>
  </sheets>
  <definedNames>
    <definedName name="Print_Titles" localSheetId="0">ДДТ!$3:$8</definedName>
    <definedName name="Print_Titles" localSheetId="1">'ЗОЛ '!$3:$8</definedName>
    <definedName name="Print_Titles" localSheetId="3">'КДП '!$3:$8</definedName>
    <definedName name="Print_Titles" localSheetId="16">САД1!$3:$8</definedName>
    <definedName name="Print_Titles" localSheetId="25">САД11!$3:$8</definedName>
    <definedName name="Print_Titles" localSheetId="27">САД13!$3:$8</definedName>
    <definedName name="Print_Titles" localSheetId="28">САД17!$3:$8</definedName>
    <definedName name="Print_Titles" localSheetId="29">САД19!$3:$8</definedName>
    <definedName name="Print_Titles" localSheetId="17">САД2!$3:$8</definedName>
    <definedName name="Print_Titles" localSheetId="30">САД22!$3:$8</definedName>
    <definedName name="Print_Titles" localSheetId="31">САД23!$3:$8</definedName>
    <definedName name="Print_Titles" localSheetId="32">САД24!$3:$8</definedName>
    <definedName name="Print_Titles" localSheetId="33">САД26!$3:$8</definedName>
    <definedName name="Print_Titles" localSheetId="34">САД28!$3:$8</definedName>
    <definedName name="Print_Titles" localSheetId="35">САД29!$3:$8</definedName>
    <definedName name="Print_Titles" localSheetId="18">САД3!$3:$8</definedName>
    <definedName name="Print_Titles" localSheetId="36">САД31!$3:$8</definedName>
    <definedName name="Print_Titles" localSheetId="37">САД34!$3:$8</definedName>
    <definedName name="Print_Titles" localSheetId="38">САД36!$3:$8</definedName>
    <definedName name="Print_Titles" localSheetId="19">САД4!$3:$8</definedName>
    <definedName name="Print_Titles" localSheetId="39">САД40!$3:$8</definedName>
    <definedName name="Print_Titles" localSheetId="40">САД41!$3:$8</definedName>
    <definedName name="Print_Titles" localSheetId="41">САД42!$3:$8</definedName>
    <definedName name="Print_Titles" localSheetId="42">САД45!$3:$8</definedName>
    <definedName name="Print_Titles" localSheetId="43">САД47!$3:$8</definedName>
    <definedName name="Print_Titles" localSheetId="44">САД48!$3:$8</definedName>
    <definedName name="Print_Titles" localSheetId="20">САД5!$3:$8</definedName>
    <definedName name="Print_Titles" localSheetId="21">САД6!$3:$8</definedName>
    <definedName name="Print_Titles" localSheetId="45">САД69!$3:$8</definedName>
    <definedName name="Print_Titles" localSheetId="22">САД7!$3:$8</definedName>
    <definedName name="Print_Titles" localSheetId="23">САД8!$3:$8</definedName>
    <definedName name="Print_Titles" localSheetId="24">САД9!$3:$8</definedName>
    <definedName name="Print_Titles" localSheetId="15">'СОШ1 '!$3:$8</definedName>
    <definedName name="Print_Titles" localSheetId="9">'СОШ16 '!$3:$8</definedName>
    <definedName name="Print_Titles" localSheetId="14">СОШ2!$3:$8</definedName>
    <definedName name="Print_Titles" localSheetId="8">'СОШ22 '!$3:$8</definedName>
    <definedName name="Print_Titles" localSheetId="7">СОШ24!$3:$8</definedName>
    <definedName name="Print_Titles" localSheetId="6">СОШ25!$3:$8</definedName>
    <definedName name="Print_Titles" localSheetId="5">'СОШ29 '!$3:$8</definedName>
    <definedName name="Print_Titles" localSheetId="13">'СОШ3 '!$3:$8</definedName>
    <definedName name="Print_Titles" localSheetId="4">СОШ33!$3:$8</definedName>
    <definedName name="Print_Titles" localSheetId="12">СОШ4!$3:$8</definedName>
    <definedName name="Print_Titles" localSheetId="11">СОШ7!$3:$8</definedName>
    <definedName name="Print_Titles" localSheetId="10">'СОШ9 '!$3:$8</definedName>
    <definedName name="Print_Titles" localSheetId="2">'ЦОПО '!$3:$8</definedName>
    <definedName name="_xlnm.Print_Area" localSheetId="15">'СОШ1 '!$A$1:$AL$25</definedName>
  </definedNames>
  <calcPr calcId="152511"/>
</workbook>
</file>

<file path=xl/calcChain.xml><?xml version="1.0" encoding="utf-8"?>
<calcChain xmlns="http://schemas.openxmlformats.org/spreadsheetml/2006/main">
  <c r="T14" i="46" l="1"/>
  <c r="S14" i="46"/>
  <c r="K14" i="46"/>
  <c r="F14" i="46"/>
  <c r="T13" i="46"/>
  <c r="S13" i="46"/>
  <c r="K13" i="46"/>
  <c r="F13" i="46"/>
  <c r="F12" i="46"/>
  <c r="T11" i="46"/>
  <c r="S11" i="46"/>
  <c r="K11" i="46"/>
  <c r="F10" i="46"/>
  <c r="T9" i="46"/>
  <c r="S9" i="46"/>
  <c r="K9" i="46"/>
  <c r="F9" i="46"/>
  <c r="S11" i="45"/>
  <c r="R11" i="45"/>
  <c r="T11" i="45" s="1"/>
  <c r="F11" i="45"/>
  <c r="T10" i="45"/>
  <c r="S10" i="45"/>
  <c r="K10" i="45"/>
  <c r="F10" i="45"/>
  <c r="S9" i="45"/>
  <c r="R9" i="45"/>
  <c r="T9" i="45" s="1"/>
  <c r="F9" i="45"/>
  <c r="T13" i="44"/>
  <c r="S13" i="44"/>
  <c r="F13" i="44"/>
  <c r="T12" i="44"/>
  <c r="S12" i="44"/>
  <c r="F12" i="44"/>
  <c r="T11" i="44"/>
  <c r="S11" i="44"/>
  <c r="F11" i="44"/>
  <c r="F10" i="44"/>
  <c r="T9" i="44"/>
  <c r="S9" i="44"/>
  <c r="K9" i="44"/>
  <c r="F9" i="44"/>
  <c r="F14" i="43"/>
  <c r="F13" i="43"/>
  <c r="F12" i="43"/>
  <c r="F11" i="43"/>
  <c r="F10" i="43"/>
  <c r="T9" i="43"/>
  <c r="S9" i="43"/>
  <c r="K9" i="43"/>
  <c r="F9" i="43"/>
  <c r="T24" i="42"/>
  <c r="S24" i="42"/>
  <c r="K24" i="42"/>
  <c r="F24" i="42"/>
  <c r="T23" i="42"/>
  <c r="S23" i="42"/>
  <c r="F23" i="42"/>
  <c r="S22" i="42"/>
  <c r="K22" i="42"/>
  <c r="F22" i="42"/>
  <c r="T21" i="42"/>
  <c r="S21" i="42"/>
  <c r="K21" i="42"/>
  <c r="F21" i="42"/>
  <c r="S20" i="42"/>
  <c r="K20" i="42"/>
  <c r="F20" i="42"/>
  <c r="T19" i="42"/>
  <c r="S19" i="42"/>
  <c r="K19" i="42"/>
  <c r="F19" i="42"/>
  <c r="T18" i="42"/>
  <c r="S18" i="42"/>
  <c r="K18" i="42"/>
  <c r="F18" i="42"/>
  <c r="T17" i="42"/>
  <c r="S17" i="42"/>
  <c r="K17" i="42"/>
  <c r="F17" i="42"/>
  <c r="T16" i="42"/>
  <c r="S16" i="42"/>
  <c r="K16" i="42"/>
  <c r="F16" i="42"/>
  <c r="T15" i="42"/>
  <c r="S15" i="42"/>
  <c r="K15" i="42"/>
  <c r="F15" i="42"/>
  <c r="T14" i="42"/>
  <c r="S14" i="42"/>
  <c r="K14" i="42"/>
  <c r="F14" i="42"/>
  <c r="S13" i="42"/>
  <c r="K13" i="42"/>
  <c r="F13" i="42"/>
  <c r="T12" i="42"/>
  <c r="S12" i="42"/>
  <c r="K12" i="42"/>
  <c r="F12" i="42"/>
  <c r="T11" i="42"/>
  <c r="S11" i="42"/>
  <c r="K11" i="42"/>
  <c r="F11" i="42"/>
  <c r="T10" i="42"/>
  <c r="S10" i="42"/>
  <c r="F10" i="42"/>
  <c r="T9" i="42"/>
  <c r="S9" i="42"/>
  <c r="K9" i="42"/>
  <c r="F9" i="42"/>
  <c r="R23" i="41"/>
  <c r="Q23" i="41"/>
  <c r="P23" i="41"/>
  <c r="T19" i="41"/>
  <c r="S19" i="41"/>
  <c r="K19" i="41"/>
  <c r="F19" i="41"/>
  <c r="T18" i="41"/>
  <c r="S18" i="41"/>
  <c r="K18" i="41"/>
  <c r="F18" i="41"/>
  <c r="K17" i="41"/>
  <c r="T16" i="41"/>
  <c r="S16" i="41"/>
  <c r="K16" i="41"/>
  <c r="F16" i="41"/>
  <c r="K15" i="41"/>
  <c r="T14" i="41"/>
  <c r="S14" i="41"/>
  <c r="K14" i="41"/>
  <c r="F14" i="41"/>
  <c r="K13" i="41"/>
  <c r="K12" i="41"/>
  <c r="F12" i="41"/>
  <c r="T11" i="41"/>
  <c r="S11" i="41"/>
  <c r="K11" i="41"/>
  <c r="F11" i="41"/>
  <c r="T10" i="41"/>
  <c r="S10" i="41"/>
  <c r="K10" i="41"/>
  <c r="F10" i="41"/>
  <c r="T9" i="41"/>
  <c r="S9" i="41"/>
  <c r="K9" i="41"/>
  <c r="F9" i="41"/>
  <c r="P28" i="40"/>
  <c r="T27" i="40"/>
  <c r="S27" i="40"/>
  <c r="K27" i="40"/>
  <c r="F27" i="40"/>
  <c r="T26" i="40"/>
  <c r="S26" i="40"/>
  <c r="K26" i="40"/>
  <c r="F26" i="40"/>
  <c r="T25" i="40"/>
  <c r="S25" i="40"/>
  <c r="K25" i="40"/>
  <c r="F25" i="40"/>
  <c r="K24" i="40"/>
  <c r="F24" i="40"/>
  <c r="K23" i="40"/>
  <c r="F23" i="40"/>
  <c r="T22" i="40"/>
  <c r="S22" i="40"/>
  <c r="K22" i="40"/>
  <c r="F22" i="40"/>
  <c r="T21" i="40"/>
  <c r="S21" i="40"/>
  <c r="K21" i="40"/>
  <c r="F21" i="40"/>
  <c r="T20" i="40"/>
  <c r="S20" i="40"/>
  <c r="K20" i="40"/>
  <c r="F20" i="40"/>
  <c r="T19" i="40"/>
  <c r="S19" i="40"/>
  <c r="K19" i="40"/>
  <c r="F19" i="40"/>
  <c r="T18" i="40"/>
  <c r="S18" i="40"/>
  <c r="K18" i="40"/>
  <c r="F18" i="40"/>
  <c r="T17" i="40"/>
  <c r="S17" i="40"/>
  <c r="K17" i="40"/>
  <c r="F17" i="40"/>
  <c r="T16" i="40"/>
  <c r="S16" i="40"/>
  <c r="K16" i="40"/>
  <c r="F16" i="40"/>
  <c r="T15" i="40"/>
  <c r="S15" i="40"/>
  <c r="K15" i="40"/>
  <c r="F15" i="40"/>
  <c r="T14" i="40"/>
  <c r="S14" i="40"/>
  <c r="K14" i="40"/>
  <c r="F14" i="40"/>
  <c r="T13" i="40"/>
  <c r="S13" i="40"/>
  <c r="K13" i="40"/>
  <c r="F13" i="40"/>
  <c r="T12" i="40"/>
  <c r="S12" i="40"/>
  <c r="K12" i="40"/>
  <c r="F12" i="40"/>
  <c r="T11" i="40"/>
  <c r="S11" i="40"/>
  <c r="K11" i="40"/>
  <c r="F11" i="40"/>
  <c r="Q10" i="40"/>
  <c r="Q28" i="40" s="1"/>
  <c r="K10" i="40"/>
  <c r="F10" i="40"/>
  <c r="T9" i="40"/>
  <c r="S9" i="40"/>
  <c r="K9" i="40"/>
  <c r="F9" i="40"/>
  <c r="R17" i="39"/>
  <c r="Q17" i="39"/>
  <c r="P17" i="39"/>
  <c r="T16" i="39"/>
  <c r="S16" i="39"/>
  <c r="K16" i="39"/>
  <c r="F16" i="39"/>
  <c r="T15" i="39"/>
  <c r="S15" i="39"/>
  <c r="K15" i="39"/>
  <c r="F15" i="39"/>
  <c r="T14" i="39"/>
  <c r="S14" i="39"/>
  <c r="K14" i="39"/>
  <c r="F14" i="39"/>
  <c r="T13" i="39"/>
  <c r="S13" i="39"/>
  <c r="K13" i="39"/>
  <c r="F13" i="39"/>
  <c r="T12" i="39"/>
  <c r="S12" i="39"/>
  <c r="K12" i="39"/>
  <c r="F12" i="39"/>
  <c r="T11" i="39"/>
  <c r="S11" i="39"/>
  <c r="K11" i="39"/>
  <c r="F11" i="39"/>
  <c r="T10" i="39"/>
  <c r="S10" i="39"/>
  <c r="K10" i="39"/>
  <c r="F10" i="39"/>
  <c r="T9" i="39"/>
  <c r="S9" i="39"/>
  <c r="K9" i="39"/>
  <c r="F9" i="39"/>
  <c r="P22" i="38"/>
  <c r="R21" i="38"/>
  <c r="Q21" i="38"/>
  <c r="F21" i="38"/>
  <c r="T20" i="38"/>
  <c r="S20" i="38"/>
  <c r="F20" i="38"/>
  <c r="R19" i="38"/>
  <c r="S19" i="38" s="1"/>
  <c r="F19" i="38"/>
  <c r="T18" i="38"/>
  <c r="S18" i="38"/>
  <c r="F18" i="38"/>
  <c r="S17" i="38"/>
  <c r="R17" i="38"/>
  <c r="T17" i="38" s="1"/>
  <c r="F17" i="38"/>
  <c r="Q16" i="38"/>
  <c r="R16" i="38" s="1"/>
  <c r="F16" i="38"/>
  <c r="R15" i="38"/>
  <c r="S15" i="38" s="1"/>
  <c r="F15" i="38"/>
  <c r="R14" i="38"/>
  <c r="S14" i="38" s="1"/>
  <c r="F14" i="38"/>
  <c r="R13" i="38"/>
  <c r="S13" i="38" s="1"/>
  <c r="Q13" i="38"/>
  <c r="F13" i="38"/>
  <c r="S12" i="38"/>
  <c r="R12" i="38"/>
  <c r="T12" i="38" s="1"/>
  <c r="F12" i="38"/>
  <c r="S11" i="38"/>
  <c r="R11" i="38"/>
  <c r="T11" i="38" s="1"/>
  <c r="F11" i="38"/>
  <c r="Q10" i="38"/>
  <c r="R10" i="38" s="1"/>
  <c r="F10" i="38"/>
  <c r="R9" i="38"/>
  <c r="F9" i="38"/>
  <c r="R18" i="37"/>
  <c r="Q18" i="37"/>
  <c r="P18" i="37"/>
  <c r="T17" i="37"/>
  <c r="S17" i="37"/>
  <c r="K17" i="37"/>
  <c r="F17" i="37"/>
  <c r="T16" i="37"/>
  <c r="S16" i="37"/>
  <c r="K16" i="37"/>
  <c r="F16" i="37"/>
  <c r="T15" i="37"/>
  <c r="S15" i="37"/>
  <c r="K15" i="37"/>
  <c r="F15" i="37"/>
  <c r="T14" i="37"/>
  <c r="S14" i="37"/>
  <c r="K14" i="37"/>
  <c r="F14" i="37"/>
  <c r="T13" i="37"/>
  <c r="S13" i="37"/>
  <c r="K13" i="37"/>
  <c r="F13" i="37"/>
  <c r="T12" i="37"/>
  <c r="S12" i="37"/>
  <c r="K12" i="37"/>
  <c r="F12" i="37"/>
  <c r="T11" i="37"/>
  <c r="S11" i="37"/>
  <c r="K11" i="37"/>
  <c r="F11" i="37"/>
  <c r="T10" i="37"/>
  <c r="S10" i="37"/>
  <c r="K10" i="37"/>
  <c r="F10" i="37"/>
  <c r="T9" i="37"/>
  <c r="S9" i="37"/>
  <c r="K9" i="37"/>
  <c r="F9" i="37"/>
  <c r="R19" i="36"/>
  <c r="P19" i="36"/>
  <c r="T18" i="36"/>
  <c r="S18" i="36"/>
  <c r="K18" i="36"/>
  <c r="F18" i="36"/>
  <c r="S17" i="36"/>
  <c r="R17" i="36"/>
  <c r="T17" i="36" s="1"/>
  <c r="Q17" i="36"/>
  <c r="K17" i="36"/>
  <c r="F17" i="36"/>
  <c r="S16" i="36"/>
  <c r="R16" i="36"/>
  <c r="T16" i="36" s="1"/>
  <c r="Q16" i="36"/>
  <c r="K16" i="36"/>
  <c r="F16" i="36"/>
  <c r="S15" i="36"/>
  <c r="R15" i="36"/>
  <c r="T15" i="36" s="1"/>
  <c r="Q15" i="36"/>
  <c r="K15" i="36"/>
  <c r="F15" i="36"/>
  <c r="S14" i="36"/>
  <c r="R14" i="36"/>
  <c r="T14" i="36" s="1"/>
  <c r="Q14" i="36"/>
  <c r="K14" i="36"/>
  <c r="F14" i="36"/>
  <c r="S13" i="36"/>
  <c r="R13" i="36"/>
  <c r="T13" i="36" s="1"/>
  <c r="Q13" i="36"/>
  <c r="K13" i="36"/>
  <c r="F13" i="36"/>
  <c r="S12" i="36"/>
  <c r="R12" i="36"/>
  <c r="T12" i="36" s="1"/>
  <c r="Q12" i="36"/>
  <c r="K12" i="36"/>
  <c r="F12" i="36"/>
  <c r="S11" i="36"/>
  <c r="R11" i="36"/>
  <c r="T11" i="36" s="1"/>
  <c r="Q11" i="36"/>
  <c r="K11" i="36"/>
  <c r="F11" i="36"/>
  <c r="S10" i="36"/>
  <c r="R10" i="36"/>
  <c r="T10" i="36" s="1"/>
  <c r="Q10" i="36"/>
  <c r="K10" i="36"/>
  <c r="F10" i="36"/>
  <c r="S9" i="36"/>
  <c r="R9" i="36"/>
  <c r="T9" i="36" s="1"/>
  <c r="Q9" i="36"/>
  <c r="Q19" i="36" s="1"/>
  <c r="K9" i="36"/>
  <c r="F9" i="36"/>
  <c r="R21" i="35"/>
  <c r="Q21" i="35"/>
  <c r="P21" i="35"/>
  <c r="E21" i="35"/>
  <c r="D21" i="35"/>
  <c r="T20" i="35"/>
  <c r="S20" i="35"/>
  <c r="K20" i="35"/>
  <c r="F20" i="35"/>
  <c r="T19" i="35"/>
  <c r="S19" i="35"/>
  <c r="K19" i="35"/>
  <c r="F19" i="35"/>
  <c r="T18" i="35"/>
  <c r="S18" i="35"/>
  <c r="K18" i="35"/>
  <c r="F18" i="35"/>
  <c r="T17" i="35"/>
  <c r="S17" i="35"/>
  <c r="K17" i="35"/>
  <c r="F17" i="35"/>
  <c r="T16" i="35"/>
  <c r="S16" i="35"/>
  <c r="K16" i="35"/>
  <c r="F16" i="35"/>
  <c r="T15" i="35"/>
  <c r="S15" i="35"/>
  <c r="K15" i="35"/>
  <c r="F15" i="35"/>
  <c r="T14" i="35"/>
  <c r="S14" i="35"/>
  <c r="K14" i="35"/>
  <c r="F14" i="35"/>
  <c r="T13" i="35"/>
  <c r="S13" i="35"/>
  <c r="K13" i="35"/>
  <c r="F13" i="35"/>
  <c r="T12" i="35"/>
  <c r="S12" i="35"/>
  <c r="K12" i="35"/>
  <c r="F12" i="35"/>
  <c r="T11" i="35"/>
  <c r="S11" i="35"/>
  <c r="K11" i="35"/>
  <c r="F11" i="35"/>
  <c r="T10" i="35"/>
  <c r="S10" i="35"/>
  <c r="K10" i="35"/>
  <c r="F10" i="35"/>
  <c r="T9" i="35"/>
  <c r="S9" i="35"/>
  <c r="K9" i="35"/>
  <c r="F9" i="35"/>
  <c r="T21" i="34"/>
  <c r="S21" i="34"/>
  <c r="K21" i="34"/>
  <c r="F21" i="34"/>
  <c r="T20" i="34"/>
  <c r="S20" i="34"/>
  <c r="K20" i="34"/>
  <c r="F20" i="34"/>
  <c r="T19" i="34"/>
  <c r="S19" i="34"/>
  <c r="K19" i="34"/>
  <c r="F19" i="34"/>
  <c r="T18" i="34"/>
  <c r="S18" i="34"/>
  <c r="K18" i="34"/>
  <c r="F18" i="34"/>
  <c r="T17" i="34"/>
  <c r="S17" i="34"/>
  <c r="K17" i="34"/>
  <c r="F17" i="34"/>
  <c r="T16" i="34"/>
  <c r="S16" i="34"/>
  <c r="K16" i="34"/>
  <c r="F16" i="34"/>
  <c r="T15" i="34"/>
  <c r="S15" i="34"/>
  <c r="K15" i="34"/>
  <c r="F15" i="34"/>
  <c r="T14" i="34"/>
  <c r="S14" i="34"/>
  <c r="K14" i="34"/>
  <c r="F14" i="34"/>
  <c r="T13" i="34"/>
  <c r="S13" i="34"/>
  <c r="K13" i="34"/>
  <c r="F13" i="34"/>
  <c r="T12" i="34"/>
  <c r="S12" i="34"/>
  <c r="K12" i="34"/>
  <c r="F12" i="34"/>
  <c r="T11" i="34"/>
  <c r="S11" i="34"/>
  <c r="K11" i="34"/>
  <c r="F11" i="34"/>
  <c r="T10" i="34"/>
  <c r="S10" i="34"/>
  <c r="K10" i="34"/>
  <c r="T9" i="34"/>
  <c r="S9" i="34"/>
  <c r="K9" i="34"/>
  <c r="F9" i="34"/>
  <c r="R19" i="33"/>
  <c r="Q19" i="33"/>
  <c r="P19" i="33"/>
  <c r="T18" i="33"/>
  <c r="S18" i="33"/>
  <c r="K18" i="33"/>
  <c r="F18" i="33"/>
  <c r="T17" i="33"/>
  <c r="S17" i="33"/>
  <c r="K17" i="33"/>
  <c r="F17" i="33"/>
  <c r="T16" i="33"/>
  <c r="S16" i="33"/>
  <c r="K16" i="33"/>
  <c r="F16" i="33"/>
  <c r="T15" i="33"/>
  <c r="S15" i="33"/>
  <c r="K15" i="33"/>
  <c r="F15" i="33"/>
  <c r="T14" i="33"/>
  <c r="S14" i="33"/>
  <c r="K14" i="33"/>
  <c r="F14" i="33"/>
  <c r="T13" i="33"/>
  <c r="S13" i="33"/>
  <c r="K13" i="33"/>
  <c r="F13" i="33"/>
  <c r="T12" i="33"/>
  <c r="S12" i="33"/>
  <c r="K12" i="33"/>
  <c r="F12" i="33"/>
  <c r="T11" i="33"/>
  <c r="S11" i="33"/>
  <c r="K11" i="33"/>
  <c r="F11" i="33"/>
  <c r="T10" i="33"/>
  <c r="S10" i="33"/>
  <c r="K10" i="33"/>
  <c r="F10" i="33"/>
  <c r="T9" i="33"/>
  <c r="S9" i="33"/>
  <c r="K9" i="33"/>
  <c r="F9" i="33"/>
  <c r="R20" i="32"/>
  <c r="Q20" i="32"/>
  <c r="P20" i="32"/>
  <c r="T19" i="32"/>
  <c r="S19" i="32"/>
  <c r="K19" i="32"/>
  <c r="F19" i="32"/>
  <c r="T18" i="32"/>
  <c r="S18" i="32"/>
  <c r="K18" i="32"/>
  <c r="F18" i="32"/>
  <c r="T17" i="32"/>
  <c r="S17" i="32"/>
  <c r="K17" i="32"/>
  <c r="F17" i="32"/>
  <c r="T16" i="32"/>
  <c r="S16" i="32"/>
  <c r="K16" i="32"/>
  <c r="F16" i="32"/>
  <c r="T15" i="32"/>
  <c r="S15" i="32"/>
  <c r="K15" i="32"/>
  <c r="F15" i="32"/>
  <c r="T14" i="32"/>
  <c r="S14" i="32"/>
  <c r="K14" i="32"/>
  <c r="F14" i="32"/>
  <c r="T13" i="32"/>
  <c r="S13" i="32"/>
  <c r="K13" i="32"/>
  <c r="F13" i="32"/>
  <c r="T12" i="32"/>
  <c r="S12" i="32"/>
  <c r="K12" i="32"/>
  <c r="F12" i="32"/>
  <c r="T11" i="32"/>
  <c r="S11" i="32"/>
  <c r="K11" i="32"/>
  <c r="F11" i="32"/>
  <c r="T10" i="32"/>
  <c r="S10" i="32"/>
  <c r="K10" i="32"/>
  <c r="F10" i="32"/>
  <c r="T9" i="32"/>
  <c r="S9" i="32"/>
  <c r="K9" i="32"/>
  <c r="F9" i="32"/>
  <c r="T15" i="31"/>
  <c r="S15" i="31"/>
  <c r="K15" i="31"/>
  <c r="F15" i="31"/>
  <c r="S14" i="31"/>
  <c r="K14" i="31"/>
  <c r="F14" i="31"/>
  <c r="T13" i="31"/>
  <c r="S13" i="31"/>
  <c r="K13" i="31"/>
  <c r="F13" i="31"/>
  <c r="T12" i="31"/>
  <c r="S12" i="31"/>
  <c r="K12" i="31"/>
  <c r="F12" i="31"/>
  <c r="T11" i="31"/>
  <c r="S11" i="31"/>
  <c r="K11" i="31"/>
  <c r="F11" i="31"/>
  <c r="T10" i="31"/>
  <c r="S10" i="31"/>
  <c r="K10" i="31"/>
  <c r="F10" i="31"/>
  <c r="T9" i="31"/>
  <c r="S9" i="31"/>
  <c r="K9" i="31"/>
  <c r="F9" i="31"/>
  <c r="R12" i="30"/>
  <c r="Q12" i="30"/>
  <c r="P12" i="30"/>
  <c r="T11" i="30"/>
  <c r="S11" i="30"/>
  <c r="K11" i="30"/>
  <c r="F11" i="30"/>
  <c r="T10" i="30"/>
  <c r="S10" i="30"/>
  <c r="K10" i="30"/>
  <c r="F10" i="30"/>
  <c r="T9" i="30"/>
  <c r="S9" i="30"/>
  <c r="K9" i="30"/>
  <c r="F9" i="30"/>
  <c r="R12" i="29"/>
  <c r="Q12" i="29"/>
  <c r="P12" i="29"/>
  <c r="T11" i="29"/>
  <c r="S11" i="29"/>
  <c r="K11" i="29"/>
  <c r="F11" i="29"/>
  <c r="T10" i="29"/>
  <c r="S10" i="29"/>
  <c r="K10" i="29"/>
  <c r="F10" i="29"/>
  <c r="T9" i="29"/>
  <c r="S9" i="29"/>
  <c r="K9" i="29"/>
  <c r="F9" i="29"/>
  <c r="R12" i="28"/>
  <c r="Q12" i="28"/>
  <c r="P12" i="28"/>
  <c r="T11" i="28"/>
  <c r="S11" i="28"/>
  <c r="K11" i="28"/>
  <c r="F11" i="28"/>
  <c r="T10" i="28"/>
  <c r="S10" i="28"/>
  <c r="K10" i="28"/>
  <c r="F10" i="28"/>
  <c r="T9" i="28"/>
  <c r="S9" i="28"/>
  <c r="K9" i="28"/>
  <c r="F9" i="28"/>
  <c r="R12" i="27"/>
  <c r="Q12" i="27"/>
  <c r="P12" i="27"/>
  <c r="T11" i="27"/>
  <c r="S11" i="27"/>
  <c r="K11" i="27"/>
  <c r="F11" i="27"/>
  <c r="T10" i="27"/>
  <c r="S10" i="27"/>
  <c r="K10" i="27"/>
  <c r="F10" i="27"/>
  <c r="T9" i="27"/>
  <c r="S9" i="27"/>
  <c r="K9" i="27"/>
  <c r="F9" i="27"/>
  <c r="R12" i="26"/>
  <c r="Q12" i="26"/>
  <c r="P12" i="26"/>
  <c r="T11" i="26"/>
  <c r="S11" i="26"/>
  <c r="K11" i="26"/>
  <c r="F11" i="26"/>
  <c r="T10" i="26"/>
  <c r="S10" i="26"/>
  <c r="K10" i="26"/>
  <c r="F10" i="26"/>
  <c r="T9" i="26"/>
  <c r="S9" i="26"/>
  <c r="K9" i="26"/>
  <c r="F9" i="26"/>
  <c r="R12" i="25"/>
  <c r="Q12" i="25"/>
  <c r="P12" i="25"/>
  <c r="T11" i="25"/>
  <c r="S11" i="25"/>
  <c r="K11" i="25"/>
  <c r="F11" i="25"/>
  <c r="T10" i="25"/>
  <c r="S10" i="25"/>
  <c r="K10" i="25"/>
  <c r="F10" i="25"/>
  <c r="T9" i="25"/>
  <c r="S9" i="25"/>
  <c r="K9" i="25"/>
  <c r="F9" i="25"/>
  <c r="R12" i="24"/>
  <c r="Q12" i="24"/>
  <c r="P12" i="24"/>
  <c r="T11" i="24"/>
  <c r="S11" i="24"/>
  <c r="K11" i="24"/>
  <c r="F11" i="24"/>
  <c r="T10" i="24"/>
  <c r="S10" i="24"/>
  <c r="K10" i="24"/>
  <c r="F10" i="24"/>
  <c r="T9" i="24"/>
  <c r="S9" i="24"/>
  <c r="K9" i="24"/>
  <c r="F9" i="24"/>
  <c r="R12" i="23"/>
  <c r="Q12" i="23"/>
  <c r="P12" i="23"/>
  <c r="T11" i="23"/>
  <c r="S11" i="23"/>
  <c r="K11" i="23"/>
  <c r="F11" i="23"/>
  <c r="T10" i="23"/>
  <c r="S10" i="23"/>
  <c r="K10" i="23"/>
  <c r="F10" i="23"/>
  <c r="T9" i="23"/>
  <c r="S9" i="23"/>
  <c r="K9" i="23"/>
  <c r="F9" i="23"/>
  <c r="R12" i="22"/>
  <c r="Q12" i="22"/>
  <c r="P12" i="22"/>
  <c r="T11" i="22"/>
  <c r="S11" i="22"/>
  <c r="K11" i="22"/>
  <c r="F11" i="22"/>
  <c r="T10" i="22"/>
  <c r="S10" i="22"/>
  <c r="K10" i="22"/>
  <c r="F10" i="22"/>
  <c r="T9" i="22"/>
  <c r="S9" i="22"/>
  <c r="K9" i="22"/>
  <c r="F9" i="22"/>
  <c r="R12" i="21"/>
  <c r="Q12" i="21"/>
  <c r="P12" i="21"/>
  <c r="T11" i="21"/>
  <c r="S11" i="21"/>
  <c r="K11" i="21"/>
  <c r="F11" i="21"/>
  <c r="T10" i="21"/>
  <c r="S10" i="21"/>
  <c r="K10" i="21"/>
  <c r="F10" i="21"/>
  <c r="T9" i="21"/>
  <c r="S9" i="21"/>
  <c r="K9" i="21"/>
  <c r="F9" i="21"/>
  <c r="R12" i="20"/>
  <c r="Q12" i="20"/>
  <c r="P12" i="20"/>
  <c r="T11" i="20"/>
  <c r="S11" i="20"/>
  <c r="K11" i="20"/>
  <c r="F11" i="20"/>
  <c r="T10" i="20"/>
  <c r="S10" i="20"/>
  <c r="K10" i="20"/>
  <c r="F10" i="20"/>
  <c r="T9" i="20"/>
  <c r="S9" i="20"/>
  <c r="K9" i="20"/>
  <c r="F9" i="20"/>
  <c r="R12" i="19"/>
  <c r="Q12" i="19"/>
  <c r="P12" i="19"/>
  <c r="T11" i="19"/>
  <c r="S11" i="19"/>
  <c r="K11" i="19"/>
  <c r="F11" i="19"/>
  <c r="T10" i="19"/>
  <c r="S10" i="19"/>
  <c r="K10" i="19"/>
  <c r="F10" i="19"/>
  <c r="T9" i="19"/>
  <c r="S9" i="19"/>
  <c r="K9" i="19"/>
  <c r="F9" i="19"/>
  <c r="R12" i="18"/>
  <c r="Q12" i="18"/>
  <c r="P12" i="18"/>
  <c r="T11" i="18"/>
  <c r="S11" i="18"/>
  <c r="K11" i="18"/>
  <c r="F11" i="18"/>
  <c r="T10" i="18"/>
  <c r="S10" i="18"/>
  <c r="K10" i="18"/>
  <c r="F10" i="18"/>
  <c r="T9" i="18"/>
  <c r="S9" i="18"/>
  <c r="K9" i="18"/>
  <c r="F9" i="18"/>
  <c r="R12" i="17"/>
  <c r="Q12" i="17"/>
  <c r="P12" i="17"/>
  <c r="T11" i="17"/>
  <c r="S11" i="17"/>
  <c r="K11" i="17"/>
  <c r="F11" i="17"/>
  <c r="T10" i="17"/>
  <c r="S10" i="17"/>
  <c r="K10" i="17"/>
  <c r="F10" i="17"/>
  <c r="T9" i="17"/>
  <c r="S9" i="17"/>
  <c r="K9" i="17"/>
  <c r="F9" i="17"/>
  <c r="R12" i="16"/>
  <c r="Q12" i="16"/>
  <c r="P12" i="16"/>
  <c r="T11" i="16"/>
  <c r="S11" i="16"/>
  <c r="K11" i="16"/>
  <c r="F11" i="16"/>
  <c r="T10" i="16"/>
  <c r="S10" i="16"/>
  <c r="K10" i="16"/>
  <c r="F10" i="16"/>
  <c r="T9" i="16"/>
  <c r="S9" i="16"/>
  <c r="K9" i="16"/>
  <c r="F9" i="16"/>
  <c r="R12" i="15"/>
  <c r="Q12" i="15"/>
  <c r="P12" i="15"/>
  <c r="T11" i="15"/>
  <c r="S11" i="15"/>
  <c r="K11" i="15"/>
  <c r="F11" i="15"/>
  <c r="T10" i="15"/>
  <c r="S10" i="15"/>
  <c r="K10" i="15"/>
  <c r="F10" i="15"/>
  <c r="T9" i="15"/>
  <c r="S9" i="15"/>
  <c r="K9" i="15"/>
  <c r="F9" i="15"/>
  <c r="R12" i="14"/>
  <c r="Q12" i="14"/>
  <c r="P12" i="14"/>
  <c r="T11" i="14"/>
  <c r="S11" i="14"/>
  <c r="K11" i="14"/>
  <c r="F11" i="14"/>
  <c r="T10" i="14"/>
  <c r="S10" i="14"/>
  <c r="K10" i="14"/>
  <c r="F10" i="14"/>
  <c r="T9" i="14"/>
  <c r="S9" i="14"/>
  <c r="K9" i="14"/>
  <c r="F9" i="14"/>
  <c r="R12" i="13"/>
  <c r="Q12" i="13"/>
  <c r="P12" i="13"/>
  <c r="T11" i="13"/>
  <c r="S11" i="13"/>
  <c r="K11" i="13"/>
  <c r="F11" i="13"/>
  <c r="T10" i="13"/>
  <c r="S10" i="13"/>
  <c r="K10" i="13"/>
  <c r="F10" i="13"/>
  <c r="T9" i="13"/>
  <c r="S9" i="13"/>
  <c r="K9" i="13"/>
  <c r="F9" i="13"/>
  <c r="R12" i="12"/>
  <c r="Q12" i="12"/>
  <c r="P12" i="12"/>
  <c r="T11" i="12"/>
  <c r="S11" i="12"/>
  <c r="K11" i="12"/>
  <c r="F11" i="12"/>
  <c r="T10" i="12"/>
  <c r="S10" i="12"/>
  <c r="K10" i="12"/>
  <c r="F10" i="12"/>
  <c r="T9" i="12"/>
  <c r="S9" i="12"/>
  <c r="K9" i="12"/>
  <c r="F9" i="12"/>
  <c r="R12" i="11"/>
  <c r="Q12" i="11"/>
  <c r="P12" i="11"/>
  <c r="T11" i="11"/>
  <c r="S11" i="11"/>
  <c r="K11" i="11"/>
  <c r="F11" i="11"/>
  <c r="T10" i="11"/>
  <c r="S10" i="11"/>
  <c r="K10" i="11"/>
  <c r="F10" i="11"/>
  <c r="T9" i="11"/>
  <c r="S9" i="11"/>
  <c r="K9" i="11"/>
  <c r="F9" i="11"/>
  <c r="R12" i="10"/>
  <c r="Q12" i="10"/>
  <c r="P12" i="10"/>
  <c r="T11" i="10"/>
  <c r="S11" i="10"/>
  <c r="K11" i="10"/>
  <c r="F11" i="10"/>
  <c r="T10" i="10"/>
  <c r="S10" i="10"/>
  <c r="K10" i="10"/>
  <c r="F10" i="10"/>
  <c r="T9" i="10"/>
  <c r="S9" i="10"/>
  <c r="K9" i="10"/>
  <c r="F9" i="10"/>
  <c r="R12" i="9"/>
  <c r="Q12" i="9"/>
  <c r="P12" i="9"/>
  <c r="T11" i="9"/>
  <c r="S11" i="9"/>
  <c r="K11" i="9"/>
  <c r="F11" i="9"/>
  <c r="T10" i="9"/>
  <c r="S10" i="9"/>
  <c r="K10" i="9"/>
  <c r="F10" i="9"/>
  <c r="T9" i="9"/>
  <c r="S9" i="9"/>
  <c r="K9" i="9"/>
  <c r="F9" i="9"/>
  <c r="R12" i="8"/>
  <c r="Q12" i="8"/>
  <c r="P12" i="8"/>
  <c r="T11" i="8"/>
  <c r="S11" i="8"/>
  <c r="K11" i="8"/>
  <c r="F11" i="8"/>
  <c r="T10" i="8"/>
  <c r="S10" i="8"/>
  <c r="K10" i="8"/>
  <c r="F10" i="8"/>
  <c r="T9" i="8"/>
  <c r="S9" i="8"/>
  <c r="K9" i="8"/>
  <c r="F9" i="8"/>
  <c r="R12" i="7"/>
  <c r="Q12" i="7"/>
  <c r="P12" i="7"/>
  <c r="T11" i="7"/>
  <c r="S11" i="7"/>
  <c r="K11" i="7"/>
  <c r="F11" i="7"/>
  <c r="T10" i="7"/>
  <c r="S10" i="7"/>
  <c r="K10" i="7"/>
  <c r="F10" i="7"/>
  <c r="T9" i="7"/>
  <c r="S9" i="7"/>
  <c r="K9" i="7"/>
  <c r="F9" i="7"/>
  <c r="R12" i="6"/>
  <c r="Q12" i="6"/>
  <c r="P12" i="6"/>
  <c r="T11" i="6"/>
  <c r="S11" i="6"/>
  <c r="K11" i="6"/>
  <c r="F11" i="6"/>
  <c r="T10" i="6"/>
  <c r="S10" i="6"/>
  <c r="K10" i="6"/>
  <c r="F10" i="6"/>
  <c r="T9" i="6"/>
  <c r="S9" i="6"/>
  <c r="K9" i="6"/>
  <c r="F9" i="6"/>
  <c r="R12" i="5"/>
  <c r="Q12" i="5"/>
  <c r="P12" i="5"/>
  <c r="T11" i="5"/>
  <c r="S11" i="5"/>
  <c r="K11" i="5"/>
  <c r="F11" i="5"/>
  <c r="T10" i="5"/>
  <c r="S10" i="5"/>
  <c r="K10" i="5"/>
  <c r="F10" i="5"/>
  <c r="T9" i="5"/>
  <c r="S9" i="5"/>
  <c r="K9" i="5"/>
  <c r="F9" i="5"/>
  <c r="R12" i="4"/>
  <c r="Q12" i="4"/>
  <c r="P12" i="4"/>
  <c r="T11" i="4"/>
  <c r="S11" i="4"/>
  <c r="K11" i="4"/>
  <c r="F11" i="4"/>
  <c r="T10" i="4"/>
  <c r="S10" i="4"/>
  <c r="K10" i="4"/>
  <c r="F10" i="4"/>
  <c r="T9" i="4"/>
  <c r="S9" i="4"/>
  <c r="K9" i="4"/>
  <c r="F9" i="4"/>
  <c r="R12" i="3"/>
  <c r="Q12" i="3"/>
  <c r="P12" i="3"/>
  <c r="T11" i="3"/>
  <c r="S11" i="3"/>
  <c r="K11" i="3"/>
  <c r="F11" i="3"/>
  <c r="T10" i="3"/>
  <c r="S10" i="3"/>
  <c r="K10" i="3"/>
  <c r="F10" i="3"/>
  <c r="T9" i="3"/>
  <c r="S9" i="3"/>
  <c r="K9" i="3"/>
  <c r="F9" i="3"/>
  <c r="R12" i="2"/>
  <c r="Q12" i="2"/>
  <c r="P12" i="2"/>
  <c r="T11" i="2"/>
  <c r="S11" i="2"/>
  <c r="K11" i="2"/>
  <c r="F11" i="2"/>
  <c r="T10" i="2"/>
  <c r="S10" i="2"/>
  <c r="K10" i="2"/>
  <c r="F10" i="2"/>
  <c r="T9" i="2"/>
  <c r="S9" i="2"/>
  <c r="K9" i="2"/>
  <c r="F9" i="2"/>
  <c r="R12" i="1"/>
  <c r="Q12" i="1"/>
  <c r="P12" i="1"/>
  <c r="T11" i="1"/>
  <c r="S11" i="1"/>
  <c r="K11" i="1"/>
  <c r="F11" i="1"/>
  <c r="T10" i="1"/>
  <c r="S10" i="1"/>
  <c r="K10" i="1"/>
  <c r="F10" i="1"/>
  <c r="T9" i="1"/>
  <c r="S9" i="1"/>
  <c r="K9" i="1"/>
  <c r="F9" i="1"/>
  <c r="R10" i="40" l="1"/>
  <c r="T16" i="38"/>
  <c r="S16" i="38"/>
  <c r="R22" i="38"/>
  <c r="T10" i="38"/>
  <c r="S10" i="38"/>
  <c r="T9" i="38"/>
  <c r="T13" i="38"/>
  <c r="T14" i="38"/>
  <c r="T15" i="38"/>
  <c r="T19" i="38"/>
  <c r="Q22" i="38"/>
  <c r="S9" i="38"/>
  <c r="T10" i="40" l="1"/>
  <c r="R28" i="40"/>
  <c r="S10" i="40"/>
</calcChain>
</file>

<file path=xl/sharedStrings.xml><?xml version="1.0" encoding="utf-8"?>
<sst xmlns="http://schemas.openxmlformats.org/spreadsheetml/2006/main" count="3580" uniqueCount="257">
  <si>
    <r>
      <rPr>
        <sz val="16"/>
        <color theme="1"/>
        <rFont val="Liberation Serif"/>
      </rPr>
      <t xml:space="preserve">
</t>
    </r>
    <r>
      <rPr>
        <b/>
        <sz val="16"/>
        <color theme="1"/>
        <rFont val="Liberation Serif"/>
      </rPr>
      <t>АКТ</t>
    </r>
    <r>
      <rPr>
        <sz val="16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 2024 год
</t>
    </r>
  </si>
  <si>
    <t xml:space="preserve">
 Муниципальное автономное дошкольное образовательное 
 учреждение «Детский сад № 1»
</t>
  </si>
  <si>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</si>
  <si>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</si>
  <si>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</si>
  <si>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</si>
  <si>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</si>
  <si>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</si>
  <si>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</si>
  <si>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</si>
  <si>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</si>
  <si>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</si>
  <si>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</si>
  <si>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</si>
  <si>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</si>
  <si>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</si>
  <si>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</si>
  <si>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</si>
  <si>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</si>
  <si>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</si>
  <si>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</si>
  <si>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</si>
  <si>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</si>
  <si>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</si>
  <si>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</si>
  <si>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</si>
  <si>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Реализация основных общеобразовательных программ дошкольного образования</t>
  </si>
  <si>
    <t>количество воспитанников, человек</t>
  </si>
  <si>
    <t>посещаемость детьми дошкольных образовательных учреждений, доля/процент</t>
  </si>
  <si>
    <t>соотвествует</t>
  </si>
  <si>
    <t>соблюдены</t>
  </si>
  <si>
    <t>выполнено</t>
  </si>
  <si>
    <t>Реализация основных общеобразовательных программ основного общего образования  (Образовательная программа, обеспечивающая углубленное изучение отдельных предметов, предметных областей(профильное обучение)</t>
  </si>
  <si>
    <t xml:space="preserve">        3 818 901,61   </t>
  </si>
  <si>
    <t>Присмотр и уход</t>
  </si>
  <si>
    <t>ИТОГО</t>
  </si>
  <si>
    <t>И. о. начальника отдела социальной политики</t>
  </si>
  <si>
    <t>Суманеева Т.В.</t>
  </si>
  <si>
    <t>подпись</t>
  </si>
  <si>
    <t>Ф.И. О.</t>
  </si>
  <si>
    <t>Руководитель учреждения</t>
  </si>
  <si>
    <t>Кобелева О. А.</t>
  </si>
  <si>
    <r>
      <rPr>
        <sz val="16"/>
        <color theme="1"/>
        <rFont val="Liberation Serif"/>
      </rPr>
      <t xml:space="preserve">
</t>
    </r>
    <r>
      <rPr>
        <b/>
        <sz val="16"/>
        <color theme="1"/>
        <rFont val="Liberation Serif"/>
      </rPr>
      <t>АКТ</t>
    </r>
    <r>
      <rPr>
        <sz val="16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2024 год
</t>
    </r>
  </si>
  <si>
    <t xml:space="preserve">
 Муниципальное автономное дошкольное образовательное 
 учреждение «Детский сад № 2»
</t>
  </si>
  <si>
    <t>Суманеева Т. В.</t>
  </si>
  <si>
    <t>Поцюпан Н. Е.</t>
  </si>
  <si>
    <t xml:space="preserve">
 Муниципальное автономное дошкольное образовательное 
 учреждение «Детский сад № 3»
</t>
  </si>
  <si>
    <t>Витюгова Л. Н.</t>
  </si>
  <si>
    <t xml:space="preserve">
 Муниципальное автономное дошкольное образовательное 
 учреждение «Детский сад № 4» комбинированного вида
</t>
  </si>
  <si>
    <t>Драган М.А.</t>
  </si>
  <si>
    <t xml:space="preserve">
 Муниципальное автономное дошкольное образовательное 
 учреждение «Детский сад № 5»
</t>
  </si>
  <si>
    <t>Кулакова В. Г.</t>
  </si>
  <si>
    <t xml:space="preserve">
 Муниципальное автономное дошкольное образовательное 
 учреждение «Детский сад № 6»
</t>
  </si>
  <si>
    <t>Коренькова А. А.</t>
  </si>
  <si>
    <t xml:space="preserve">
 Муниципальное автономное дошкольное образовательное 
 учреждение «Центр развития ребенка – детский сад № 7 "Изумрудный город"
</t>
  </si>
  <si>
    <t>Баженова Э. Р.</t>
  </si>
  <si>
    <t xml:space="preserve">
 Муниципальное автономное дошкольное образовательное 
 учреждение  детский сад № 8 
</t>
  </si>
  <si>
    <t>несоотвествует</t>
  </si>
  <si>
    <t>Позолотина Е. В.</t>
  </si>
  <si>
    <t xml:space="preserve">
 Муниципальное автономное дошкольное образовательное 
 учреждение «Детский сад № 9»
</t>
  </si>
  <si>
    <t>Богатырева О. Б.</t>
  </si>
  <si>
    <t xml:space="preserve">
 Муниципальное автономное дошкольное образовательное 
 учреждение «Детский сад №11»
</t>
  </si>
  <si>
    <t>Казанцева М. П.</t>
  </si>
  <si>
    <t xml:space="preserve">
 Муниципальное автономное дошкольное образовательное 
 учреждение «Детский сад №12» комбинированного вида
</t>
  </si>
  <si>
    <t>Тункина О. Н.</t>
  </si>
  <si>
    <t xml:space="preserve">
 Муниципальное автономное дошкольное образовательное 
 учреждение «Детский сад №13»
</t>
  </si>
  <si>
    <t>Леонтьева Л. И.</t>
  </si>
  <si>
    <t xml:space="preserve">
 Муниципальное автономное дошкольное образовательное 
 учреждение «Детский сад №17»
</t>
  </si>
  <si>
    <t>Яковлева Е. Л.</t>
  </si>
  <si>
    <t xml:space="preserve">
 Муниципальное автономное дошкольное образовательное 
 учреждение «Детский сад №19»
</t>
  </si>
  <si>
    <t>Капитанова Е. Н.</t>
  </si>
  <si>
    <t xml:space="preserve">
 Муниципальное автономное дошкольное образовательное 
 учреждение «Детский сад №22»
</t>
  </si>
  <si>
    <t>Царева Т. Н.</t>
  </si>
  <si>
    <t xml:space="preserve">
 Муниципальное автономное дошкольное образовательное 
 учреждение «Детский сад №23»
</t>
  </si>
  <si>
    <t>Мухаярова Ю. Г.</t>
  </si>
  <si>
    <t xml:space="preserve">
 Муниципальное автономное дошкольное образовательное 
 учреждение «Детский сад №24»
</t>
  </si>
  <si>
    <t xml:space="preserve">       в процентах от утвержденного в муниципальном задании на отчетную дату</t>
  </si>
  <si>
    <t>Денисова О. А.</t>
  </si>
  <si>
    <t xml:space="preserve">
 Муниципальное автономное дошкольное образовательное 
 учреждение «Детский сад №26»
</t>
  </si>
  <si>
    <t>Паньшина П. З.</t>
  </si>
  <si>
    <t xml:space="preserve">
 Муниципальное автономное дошкольное образовательное 
 учреждение «Детский сад №28»
</t>
  </si>
  <si>
    <t>Десятова Ю.В.</t>
  </si>
  <si>
    <t xml:space="preserve">
 Муниципальное автономное дошкольное образовательное 
 учреждение «Детский сад №29»
</t>
  </si>
  <si>
    <t>Швецова Л. И.</t>
  </si>
  <si>
    <t xml:space="preserve">
 Муниципальное автономное дошкольное образовательное 
 учреждение «Детский сад №31»
</t>
  </si>
  <si>
    <t>Домрачева Н. А.</t>
  </si>
  <si>
    <t xml:space="preserve">
 Муниципальное автономное дошкольное образовательное 
 учреждение «Детский сад №34»
</t>
  </si>
  <si>
    <t>Арефьева О.П.</t>
  </si>
  <si>
    <t xml:space="preserve">
 Муниципальное автономное дошкольное образовательное 
 учреждение «Детский сад №36»
</t>
  </si>
  <si>
    <t xml:space="preserve">Гаянова С. А. </t>
  </si>
  <si>
    <t xml:space="preserve">
 Муниципальное автономное дошкольное образовательное 
 учреждение «Детский сад №40»
</t>
  </si>
  <si>
    <t>Басанова Т.Ю.</t>
  </si>
  <si>
    <t xml:space="preserve">
 Муниципальное автономное дошкольное образовательное 
 учреждение «Детский сад №41»
</t>
  </si>
  <si>
    <t>Добрынина С. В.</t>
  </si>
  <si>
    <t xml:space="preserve">
 Муниципальное автономное дошкольное образовательное 
 учреждение «Детский сад №42»
</t>
  </si>
  <si>
    <t>Мальцева  О. В.</t>
  </si>
  <si>
    <t xml:space="preserve">
 Муниципальное автономное дошкольное образовательное 
 учреждение «Детский сад №45»
</t>
  </si>
  <si>
    <t>Кологойда Е. В.</t>
  </si>
  <si>
    <t xml:space="preserve">
 Муниципальное автономное дошкольное образовательное 
 учреждение «Детский сад №47»
</t>
  </si>
  <si>
    <t>Туманова Н. В.</t>
  </si>
  <si>
    <t xml:space="preserve">
 Муниципальное автономное дошкольное образовательное 
 учреждение «Детский сад №48»
</t>
  </si>
  <si>
    <t>Глушановская О. С.</t>
  </si>
  <si>
    <t xml:space="preserve">
 Муниципальное автономное дошкольное образовательное 
 учреждение «Детский сад №69»
</t>
  </si>
  <si>
    <t>Дорофеева Е.В.</t>
  </si>
  <si>
    <t xml:space="preserve">
АКТ
о результатах мониторинга выполнения муниципального
задания муниципальными бюджетными/автономными учреждениями
за  4 квартал 2024 год
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</si>
  <si>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им. Б.С. Суворова»</t>
  </si>
  <si>
    <t>Наименование показателя, единица измерения</t>
  </si>
  <si>
    <t>Реализация основных общеобразовательных программ начального общего образования</t>
  </si>
  <si>
    <t>Число обучающихся, человек</t>
  </si>
  <si>
    <t>Доля обучающихся освоивших основную общеобразовательную программу, процент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</si>
  <si>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</si>
  <si>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основного общего образования  (Адаптированная образовательная программа, Проходящие обучение по состоянию здоровья на дому)</t>
  </si>
  <si>
    <t>Реализация основных общеобразовательных программ основного общего образования (углубленное изучение)</t>
  </si>
  <si>
    <t xml:space="preserve">Реализация основных общеобразовательных программ среднего общего образования </t>
  </si>
  <si>
    <t>Реализация дополнительных общеразвивающих программ</t>
  </si>
  <si>
    <t>Организация отдыха детей и молодежи</t>
  </si>
  <si>
    <t xml:space="preserve">И.о. начальника отдела социальной </t>
  </si>
  <si>
    <t>политики</t>
  </si>
  <si>
    <t>Мандрыгина Л.Ю.</t>
  </si>
  <si>
    <t>Ф.И.О.</t>
  </si>
  <si>
    <t xml:space="preserve">
АКТ
о результатах мониторинга выполнения муниципального
задания муниципальными бюджетными/автономными учреждениями
за  4  квартал 2024 год</t>
  </si>
  <si>
    <t xml:space="preserve">    Муниципальное автономное общеобразовательное
 учреждение «Средняя общеобразовательная школа 
 №2 с углубленным изучением отдельных предметов 
 имени М.И. Талыкова»
</t>
  </si>
  <si>
    <t>Реализация основных общеобразовательных программ начального общего образования (Адаптированная образовательная  программа)</t>
  </si>
  <si>
    <t xml:space="preserve">Реализация основных общеобразовательных программ начального общего образования (адаптированная
образовательная программа, проходящие обучение по состоянию здоровья на дому)  
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</si>
  <si>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</si>
  <si>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</si>
  <si>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основного общего образования (Адаптированная образовательная программа, проходящие обучение по состоянию здоровья на дому))</t>
  </si>
  <si>
    <t>Количество человеко-часов</t>
  </si>
  <si>
    <t>Доля детей, ставших участниками конкурсных и соревновательных мероприятий , процент</t>
  </si>
  <si>
    <t>Количество обучающихся , человек</t>
  </si>
  <si>
    <t>Доля детей, охваченных отдыхом и оздоровлением, процент</t>
  </si>
  <si>
    <t>И.о. начальника отдела социальной политики</t>
  </si>
  <si>
    <t>Пепеляева Е.А.</t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</si>
  <si>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2024 год</t>
    </r>
  </si>
  <si>
    <t xml:space="preserve"> Муниципальное автономное общеобразовательное учреждение
 «Средняя общеобразовательная школа № 3»
</t>
  </si>
  <si>
    <t>Реализация основных общеобразовательных программ начального общего образования обучающиеся с ограниченными возможностьями здоровья (ОВЗ), адаптированная образовательная  программа</t>
  </si>
  <si>
    <t>Реализация адаптированных основных общеобразовательных программ для детей с умсивенной отсталостью</t>
  </si>
  <si>
    <t>Реализация основных общеобразовательных программ основного общего образования, проходящие обучение по состоянию здоровья на домуадаптированная образовательная программа</t>
  </si>
  <si>
    <t>Реализация основных общеобразовательных программ начального общего образования ,проходящие обучение по состоянию здоровья на домуадаптированная образовательная программа</t>
  </si>
  <si>
    <t xml:space="preserve">Реализация основных общеобразовательных программ основного общего образования </t>
  </si>
  <si>
    <t>Реализация основных общеобразовательных программ основного общего образования обучающиеся с ограниченными возможностями здоровья  (ОВЗ)</t>
  </si>
  <si>
    <t>Реализация основных общеобразовательных программ среднего общего образования  (образовательная программа, обеспечивающая углубленное изучение отдельных учебных предметов, предметных областей)</t>
  </si>
  <si>
    <t>Доля детей, ставших участниками конкурсных мероприятий муниципального, областного, регионального, всероссийского уровней, процент</t>
  </si>
  <si>
    <t>И.О. начальника отдела социальной политики</t>
  </si>
  <si>
    <t>Шингарова Т.В.</t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</si>
  <si>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 4 квартал 2024 год</t>
    </r>
  </si>
  <si>
    <t xml:space="preserve"> Муниципальное  автономное  общеобразовательное учреждение
 «Средняя  общеобразовательная  школа № 4»
</t>
  </si>
  <si>
    <t>Реализация адаптированных основных общеобразовательных программ для детей с умственной отсталостью (проходящие обучение по состоянию здоровья на дому)</t>
  </si>
  <si>
    <t>Доля обучающихся, освоивших адаптированную, процент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</si>
  <si>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</si>
  <si>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 xml:space="preserve">Доля обучающихся, освоивших адаптированную основную общеобразовательную программу, процент </t>
  </si>
  <si>
    <t>Реализация основных общеобразовательных программ
начального общего образования
(Адаптированная образовательная программа, проходящие обучение по состоянию здоровья на дому)</t>
  </si>
  <si>
    <t>Реализация адаптированных основных общеобразовательных программ для детей с умственной отсталостью</t>
  </si>
  <si>
    <t>Доля обучающихся, освоивших адаптированную основную общеобразовательную программу, процент</t>
  </si>
  <si>
    <t>Реализация основных общеобразовательных программ
начального общего образования
(проходящие обучение по состоянию здоровья на дому)</t>
  </si>
  <si>
    <t xml:space="preserve">Реализация основных общеобразовательных программ
основного общего образования
 (Адаптированная образовательная программа, проходящие обучение по состоянию здоровья на дому)
</t>
  </si>
  <si>
    <t xml:space="preserve">Реализация основных общеобразовательных программ
основного общего образования
 (Адаптированная образовательная программа)
</t>
  </si>
  <si>
    <t>Реализация основных общеобразовательных программ среднего общего образования  (проходящие обучение по состоянию здоровья на дому)</t>
  </si>
  <si>
    <t>Чулкова Т.Г.</t>
  </si>
  <si>
    <r>
      <rPr>
        <sz val="16"/>
        <color theme="1"/>
        <rFont val="Liberation Serif"/>
      </rPr>
      <t xml:space="preserve">
</t>
    </r>
    <r>
      <rPr>
        <b/>
        <sz val="16"/>
        <color theme="1"/>
        <rFont val="Liberation Serif"/>
      </rPr>
      <t>АКТ</t>
    </r>
    <r>
      <rPr>
        <sz val="16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 4 квартал 2024 год</t>
    </r>
  </si>
  <si>
    <t xml:space="preserve"> Муниципальное автономное общеобразовательное учреждение
 «Средняя общеобразовательная школа № 7»                                                  
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</si>
  <si>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</si>
  <si>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>-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</si>
  <si>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</si>
  <si>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>доля обучающихся, освоивших основную общеобразовательную программу , процент</t>
  </si>
  <si>
    <t xml:space="preserve">Реализация адаптированных основных общеобразовательных программ для детей с умственной отсталостью </t>
  </si>
  <si>
    <t xml:space="preserve">доля обучающихся, освоивших основную общеобразовательную программу , процент </t>
  </si>
  <si>
    <t xml:space="preserve">Реализация основных общеобразовательных программ
основного общего образования
 (очно-заочная)
</t>
  </si>
  <si>
    <t>Реализация основных общеобразовательных программ среднего общего образования (очно-заочная)</t>
  </si>
  <si>
    <t>И.о. директора</t>
  </si>
  <si>
    <t>Власова С.А.</t>
  </si>
  <si>
    <t xml:space="preserve"> Муниципальное автономное общеобразовательное учреждение
 «Средняя общеобразовательная школа № 9 имени Г.А. Архипова»
</t>
  </si>
  <si>
    <t>Негматова М.В.</t>
  </si>
  <si>
    <t xml:space="preserve">
АКТ
о результатах мониторинга выполнения муниципального
задания муниципальными бюджетными/автономными учреждениями
за  4 квартал 2024 год</t>
  </si>
  <si>
    <t xml:space="preserve">Муниципальное автономное общеобразовательное
 учреждение «Средняя общеобразовательная
 школа № 16»
</t>
  </si>
  <si>
    <t>Реализация основных общеобразовательных программ начального общего образования для детей с расстройствами аутистического спектра</t>
  </si>
  <si>
    <t>Реализация основных общеобразовательных программ начального общего образования для детей с умственной отсталостью</t>
  </si>
  <si>
    <t>Реализация адаптированных основных общеобразовательных программ для детей с умственной, адаптированная образовательная программа</t>
  </si>
  <si>
    <t>Реализация основных общеобразовательных программ начального общего образования для детей с умственной отсталостью (адаптированная образовательная программапроходящие обучение по состоянию здоровья на дому)</t>
  </si>
  <si>
    <t>Реализация основных общеобразовательных программ среднего общего образования</t>
  </si>
  <si>
    <t>Доля детей, ставших участниками конкурсных мероприятий, муниципального, областного, регионального, всероссийского уровней</t>
  </si>
  <si>
    <t>Директор</t>
  </si>
  <si>
    <t>Рудник Н.С,</t>
  </si>
  <si>
    <r>
      <rPr>
        <sz val="24"/>
        <color theme="1"/>
        <rFont val="Liberation Serif"/>
      </rPr>
      <t xml:space="preserve">
</t>
    </r>
    <r>
      <rPr>
        <b/>
        <sz val="24"/>
        <color theme="1"/>
        <rFont val="Liberation Serif"/>
      </rPr>
      <t>АКТ</t>
    </r>
    <r>
      <rPr>
        <sz val="24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 4 квартал 2024 год</t>
    </r>
  </si>
  <si>
    <t xml:space="preserve">Муниципальное автономное общеобразовательное учреждение
«Средняя общеобразовательная школа № 22 с углубленным изучением отдельных предметов»
</t>
  </si>
  <si>
    <t>не установлены</t>
  </si>
  <si>
    <t xml:space="preserve">Реализация основных общеобразовательных программ начального общего образования (адаптированная
образовательная программа)  
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</si>
  <si>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</t>
  </si>
  <si>
    <t>Реализация дополнительных предпрофессиональных программ в области физической культуры и спорта</t>
  </si>
  <si>
    <t xml:space="preserve">Реализация основных общеобразовательных программ начального общего образования, проходящие обучение по состоянию здоровья на дому)  
</t>
  </si>
  <si>
    <t>Натарова И.А.</t>
  </si>
  <si>
    <t xml:space="preserve"> Муниципальное  автономное  общеобразовательное учреждение
 «Средняя  общеобразовательная  школа №  24»
</t>
  </si>
  <si>
    <t xml:space="preserve">Реализация основных общеобразовательных программ начального общего образования (проходящие обучение по состоянию здоровья на дому)  
</t>
  </si>
  <si>
    <t>Ведерникова Т.И.</t>
  </si>
  <si>
    <t xml:space="preserve"> Муниципальное  автономное  общеобразовательное учреждение
 «Средняя  общеобразовательная  школа № 25 с углубленным изучением отдельных предметов»
</t>
  </si>
  <si>
    <t>Реализация основных общеобразовательных программ основного общего образования  (адаптированная образовательная программа)</t>
  </si>
  <si>
    <t>Реализация основных общеобразовательных программ основного общего образования  (адаптированная образовательная программа,  проходящие обучение по состоянию здоровья на дому)</t>
  </si>
  <si>
    <t>Реализация основных общеобразовательных программ основного общего образования  (Очно-заочная)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</si>
  <si>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</si>
  <si>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Реализация основных общеобразовательных программ среднего общего образования (проходящие 
обучение по состоянию здоровья на дому
)</t>
  </si>
  <si>
    <t>Реализация основных общеобразовательных программ среднего общего образования (очная-заочная)</t>
  </si>
  <si>
    <t>Проведение государственной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</si>
  <si>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 xml:space="preserve">Суманеева Т.В. </t>
  </si>
  <si>
    <t>Разумная Л.В.</t>
  </si>
  <si>
    <t>09 января 2025 г.</t>
  </si>
  <si>
    <t xml:space="preserve">Муниципальное  автономное  общеобразовательное учреждение
 «Основная общеобразовательная  школа № 29»
</t>
  </si>
  <si>
    <t>Реализация основных общеобразовательных программ дошкольного образования (от 3 лет до 8 лет)</t>
  </si>
  <si>
    <t>посещаемость детьми дошкольных образовательных учреждений</t>
  </si>
  <si>
    <t>доля родителей (законных представителей), удовлетворенных условиями и качеством предоставляемой услуги</t>
  </si>
  <si>
    <t>Присмотр и уход (физические лица льготных категорий, определяемых учредителем)</t>
  </si>
  <si>
    <t>Реализация дополнительных общеразвивающих программ (</t>
  </si>
  <si>
    <t>Доля детей, охваченных отдыхом и оздоровлением</t>
  </si>
  <si>
    <t>Рябухина Л.В.</t>
  </si>
  <si>
    <r>
      <rPr>
        <sz val="16"/>
        <color theme="1"/>
        <rFont val="Liberation Serif"/>
      </rPr>
      <t xml:space="preserve">
</t>
    </r>
    <r>
      <rPr>
        <b/>
        <sz val="16"/>
        <color theme="1"/>
        <rFont val="Liberation Serif"/>
      </rPr>
      <t>АКТ</t>
    </r>
    <r>
      <rPr>
        <sz val="16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 4  квартал 2024 год</t>
    </r>
  </si>
  <si>
    <t xml:space="preserve">Муниципальное  автономное  общеобразовательное учреждение
 «Средняя  общеобразовательная  школа № 33 с углубленным изучением отдельных предметов»
</t>
  </si>
  <si>
    <t>Реализация  основных общеобразовательных программ начального общего образования (проходящие обучение по состоянию здоровья на дому)</t>
  </si>
  <si>
    <t xml:space="preserve">Проведение промежуточной итоговой аттестации лиц, осваивающих основную образовательную программу начального общего образования в форме самообразования или семейного образования либо обучавшихся по не имеющей государственной аккредитации образовательной программе </t>
  </si>
  <si>
    <t>не соотвествует</t>
  </si>
  <si>
    <t>Реализация основных общеобразовательных программ
основного общего образования
(проходящие обучение по состоянию здоровья на дому)</t>
  </si>
  <si>
    <t>Реализация основных общеобразовательных программ общего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</t>
  </si>
  <si>
    <t>Реализация основных общеобразовательных программ общего общего образования (очно-заочное)</t>
  </si>
  <si>
    <t xml:space="preserve"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</t>
  </si>
  <si>
    <t>соответствует</t>
  </si>
  <si>
    <t>________________________</t>
  </si>
  <si>
    <t>Директор учреждения</t>
  </si>
  <si>
    <t>Турица С.В.</t>
  </si>
  <si>
    <r>
      <rPr>
        <sz val="16"/>
        <color theme="1"/>
        <rFont val="Liberation Serif"/>
      </rPr>
      <t xml:space="preserve">
</t>
    </r>
    <r>
      <rPr>
        <b/>
        <sz val="16"/>
        <color theme="1"/>
        <rFont val="Liberation Serif"/>
      </rPr>
      <t>АКТ</t>
    </r>
    <r>
      <rPr>
        <sz val="16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2024 год</t>
    </r>
  </si>
  <si>
    <t xml:space="preserve">Муниципальное бюджетное учреждение 
«Комбинат детского питания» 
</t>
  </si>
  <si>
    <t>Предоставление питания</t>
  </si>
  <si>
    <t>Количество человеко-дней</t>
  </si>
  <si>
    <t>Доля потребителей, удовлетворенных условиями и качеством предоставляемой услуги</t>
  </si>
  <si>
    <t>185/5</t>
  </si>
  <si>
    <t>450</t>
  </si>
  <si>
    <t>20</t>
  </si>
  <si>
    <t>Пьянков А.Ю.</t>
  </si>
  <si>
    <t>23 января 2025</t>
  </si>
  <si>
    <t xml:space="preserve">Муниципальное автономное образовательное учреждение дополнительного образования 
«Центр образования и профессиональной ориентации»
</t>
  </si>
  <si>
    <t xml:space="preserve">Реализация дополнительных общеразвивающих программ </t>
  </si>
  <si>
    <t>Доля детей, ставших участниками конкурсных мероприятий муниципального, областного, регионального, всероссийского уровня</t>
  </si>
  <si>
    <t>Количество человек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</si>
  <si>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</si>
  <si>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Количество мероприятий</t>
  </si>
  <si>
    <t xml:space="preserve"> И.о. начальника отдела социальной политики</t>
  </si>
  <si>
    <t>Плотникова О.В.</t>
  </si>
  <si>
    <t>ФИО</t>
  </si>
  <si>
    <t xml:space="preserve">Муниципальное автономное учреждение «Загородный
оздоровительный лагерь «Медная горка»
</t>
  </si>
  <si>
    <t>число человеко-дней пребывания</t>
  </si>
  <si>
    <t>Наличие обоснованных жалоб</t>
  </si>
  <si>
    <t>Агапова Р.Р</t>
  </si>
  <si>
    <t xml:space="preserve">муниципальное автономное образовательное учреждение дополнительного образования 
«Дом детского творчества»
</t>
  </si>
  <si>
    <t>Показатель объема муниципальной услуги (работы) на 31.12.2024 (МЗ)</t>
  </si>
  <si>
    <t>Реализация дополнительных общеразвивающих программ (МЗ)</t>
  </si>
  <si>
    <t>Доля детей, ставших участниками конкурсных мероприятий муниципального, областного, регионального, всероссийского уровней (МЗ и ПФДО)</t>
  </si>
  <si>
    <t>Реализация дополнительных общеразвивающих программ (ПФДО)</t>
  </si>
  <si>
    <t xml:space="preserve"> человек</t>
  </si>
  <si>
    <t>Директор МАОУ ДО "ДДТ"</t>
  </si>
  <si>
    <t>Л.Ю. Караульщикова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</si>
</sst>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#,##0.0"/>
    <numFmt numFmtId="166" formatCode="_-* #,##0.00\ [$₽-19]_-;\-* #,##0.00\ [$₽-19]_-;_-* &quot;-&quot;??\ [$₽-19]_-;_-@_-"/>
  </numFmts>
  <fonts count="37">
    <font>
      <sz val="11"/>
      <color theme="1"/>
      <name val="Calibri"/>
      <scheme val="minor"/>
    </font>
    <font>
      <sz val="16"/>
      <color theme="1"/>
      <name val="Liberation Serif"/>
    </font>
    <font>
      <sz val="8"/>
      <color theme="1"/>
      <name val="Calibri"/>
      <scheme val="minor"/>
    </font>
    <font>
      <b/>
      <sz val="16"/>
      <color theme="1"/>
      <name val="Liberation Serif"/>
    </font>
    <font>
      <sz val="14"/>
      <color theme="1"/>
      <name val="Liberation Serif"/>
    </font>
    <font>
      <sz val="10"/>
      <color theme="1"/>
      <name val="Liberation Serif"/>
    </font>
    <font>
      <sz val="14"/>
      <name val="Liberation Serif"/>
    </font>
    <font>
      <sz val="12"/>
      <color theme="1"/>
      <name val="Liberation Serif"/>
    </font>
    <font>
      <sz val="12"/>
      <name val="Liberation Serif"/>
    </font>
    <font>
      <sz val="18"/>
      <color theme="1"/>
      <name val="Liberation Serif"/>
    </font>
    <font>
      <sz val="18"/>
      <color theme="1"/>
      <name val="Calibri"/>
      <scheme val="minor"/>
    </font>
    <font>
      <sz val="11"/>
      <color theme="1"/>
      <name val="Calibri"/>
      <scheme val="minor"/>
    </font>
    <font>
      <b/>
      <sz val="18"/>
      <color theme="1"/>
      <name val="Liberation Serif"/>
    </font>
    <font>
      <sz val="14"/>
      <color theme="1"/>
      <name val="Liberation Sans"/>
    </font>
    <font>
      <sz val="13"/>
      <color theme="1"/>
      <name val="Calibri"/>
      <scheme val="minor"/>
    </font>
    <font>
      <b/>
      <sz val="14"/>
      <color theme="1"/>
      <name val="Liberation Serif"/>
    </font>
    <font>
      <sz val="11"/>
      <name val="Liberation Serif"/>
    </font>
    <font>
      <sz val="14"/>
      <name val="Calibri"/>
      <scheme val="minor"/>
    </font>
    <font>
      <sz val="14"/>
      <color theme="1"/>
      <name val="Calibri"/>
      <scheme val="minor"/>
    </font>
    <font>
      <sz val="11"/>
      <color theme="0"/>
      <name val="Calibri"/>
      <scheme val="minor"/>
    </font>
    <font>
      <sz val="16"/>
      <name val="Liberation Serif"/>
    </font>
    <font>
      <sz val="16"/>
      <name val="Times New Roman"/>
    </font>
    <font>
      <sz val="14"/>
      <name val="Times New Roman"/>
    </font>
    <font>
      <sz val="16"/>
      <color theme="1"/>
      <name val="Calibri"/>
      <scheme val="minor"/>
    </font>
    <font>
      <sz val="24"/>
      <color theme="1"/>
      <name val="Liberation Serif"/>
    </font>
    <font>
      <b/>
      <sz val="24"/>
      <color theme="1"/>
      <name val="Liberation Serif"/>
    </font>
    <font>
      <sz val="11"/>
      <color rgb="FF3F3F76"/>
      <name val="Calibri"/>
      <scheme val="minor"/>
    </font>
    <font>
      <sz val="24"/>
      <name val="Liberation Serif"/>
    </font>
    <font>
      <sz val="24"/>
      <color theme="1"/>
      <name val="Calibri"/>
      <scheme val="minor"/>
    </font>
    <font>
      <b/>
      <sz val="24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1"/>
      <name val="Tibetan Machine Uni"/>
    </font>
    <font>
      <u/>
      <sz val="14"/>
      <color theme="1"/>
      <name val="Calibri"/>
      <scheme val="minor"/>
    </font>
    <font>
      <sz val="10"/>
      <color indexed="64"/>
      <name val="Liberation Serif"/>
    </font>
    <font>
      <sz val="14"/>
      <color indexed="2"/>
      <name val="Liberation Serif"/>
    </font>
    <font>
      <sz val="11"/>
      <color indexed="2"/>
      <name val="Calibri"/>
      <scheme val="minor"/>
    </font>
    <font>
      <sz val="9"/>
      <color theme="1"/>
      <name val="Liberation Serif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47"/>
        <bgColor indexed="47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/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1"/>
      </bottom>
      <diagonal/>
    </border>
  </borders>
  <cellStyleXfs count="4">
    <xf numFmtId="0" fontId="0" fillId="0" borderId="0"/>
    <xf numFmtId="0" fontId="26" fillId="5" borderId="28" applyNumberFormat="0"/>
    <xf numFmtId="44" fontId="11" fillId="0" borderId="0" applyFont="0" applyFill="0" applyBorder="0"/>
    <xf numFmtId="43" fontId="11" fillId="0" borderId="0" applyFont="0" applyFill="0" applyBorder="0"/>
  </cellStyleXfs>
  <cellXfs count="418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9" fillId="0" borderId="0" xfId="0" applyFont="1"/>
    <xf numFmtId="0" fontId="10" fillId="0" borderId="15" xfId="0" applyFont="1" applyBorder="1"/>
    <xf numFmtId="0" fontId="9" fillId="0" borderId="15" xfId="0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16" xfId="0" applyFont="1" applyBorder="1"/>
    <xf numFmtId="0" fontId="4" fillId="0" borderId="8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vertical="top" textRotation="90" wrapText="1"/>
    </xf>
    <xf numFmtId="0" fontId="4" fillId="0" borderId="5" xfId="0" applyFont="1" applyBorder="1" applyAlignment="1">
      <alignment vertical="center" wrapText="1"/>
    </xf>
    <xf numFmtId="0" fontId="0" fillId="0" borderId="0" xfId="0"/>
    <xf numFmtId="0" fontId="4" fillId="0" borderId="18" xfId="0" applyFont="1" applyBorder="1" applyAlignment="1">
      <alignment vertical="center" wrapText="1"/>
    </xf>
    <xf numFmtId="0" fontId="0" fillId="0" borderId="15" xfId="0" applyBorder="1"/>
    <xf numFmtId="0" fontId="0" fillId="0" borderId="19" xfId="0" applyBorder="1"/>
    <xf numFmtId="0" fontId="10" fillId="0" borderId="0" xfId="0" applyFont="1" applyAlignment="1">
      <alignment horizontal="left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4" fontId="10" fillId="0" borderId="0" xfId="0" applyNumberFormat="1" applyFont="1"/>
    <xf numFmtId="0" fontId="0" fillId="0" borderId="1" xfId="0" applyBorder="1"/>
    <xf numFmtId="0" fontId="0" fillId="0" borderId="9" xfId="0" applyBorder="1"/>
    <xf numFmtId="0" fontId="4" fillId="0" borderId="1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6" xfId="0" applyFont="1" applyBorder="1" applyAlignment="1">
      <alignment vertical="center" textRotation="90" wrapText="1"/>
    </xf>
    <xf numFmtId="0" fontId="4" fillId="0" borderId="7" xfId="0" applyFont="1" applyBorder="1" applyAlignment="1">
      <alignment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textRotation="90" wrapText="1"/>
    </xf>
    <xf numFmtId="0" fontId="4" fillId="0" borderId="7" xfId="0" applyFont="1" applyBorder="1" applyAlignment="1">
      <alignment horizontal="right" textRotation="90" wrapText="1"/>
    </xf>
    <xf numFmtId="0" fontId="5" fillId="0" borderId="2" xfId="0" applyFont="1" applyBorder="1" applyAlignment="1">
      <alignment vertical="center" textRotation="90" wrapText="1"/>
    </xf>
    <xf numFmtId="0" fontId="5" fillId="0" borderId="7" xfId="0" applyFont="1" applyBorder="1" applyAlignment="1">
      <alignment vertical="center" textRotation="90" wrapText="1"/>
    </xf>
    <xf numFmtId="0" fontId="4" fillId="0" borderId="0" xfId="0" applyFont="1" applyAlignment="1">
      <alignment vertical="center" textRotation="90" wrapText="1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2" xfId="0" applyFont="1" applyBorder="1" applyAlignment="1">
      <alignment horizontal="right" vertical="center" textRotation="90" wrapText="1"/>
    </xf>
    <xf numFmtId="0" fontId="4" fillId="0" borderId="7" xfId="0" applyFont="1" applyBorder="1" applyAlignment="1">
      <alignment horizontal="right" vertical="center" textRotation="90" wrapText="1"/>
    </xf>
    <xf numFmtId="0" fontId="9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textRotation="90" wrapText="1"/>
    </xf>
    <xf numFmtId="0" fontId="4" fillId="0" borderId="6" xfId="0" applyFont="1" applyBorder="1" applyAlignment="1">
      <alignment textRotation="90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textRotation="90" wrapText="1"/>
    </xf>
    <xf numFmtId="0" fontId="4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0" fontId="0" fillId="0" borderId="0" xfId="0" applyNumberFormat="1"/>
    <xf numFmtId="0" fontId="13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" fontId="0" fillId="0" borderId="0" xfId="0" applyNumberFormat="1"/>
    <xf numFmtId="4" fontId="14" fillId="0" borderId="0" xfId="0" applyNumberFormat="1" applyFont="1"/>
    <xf numFmtId="0" fontId="10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0" fillId="0" borderId="30" xfId="0" applyBorder="1"/>
    <xf numFmtId="0" fontId="3" fillId="0" borderId="1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4" fontId="17" fillId="0" borderId="10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4" fontId="9" fillId="0" borderId="0" xfId="0" applyNumberFormat="1" applyFont="1"/>
    <xf numFmtId="14" fontId="0" fillId="0" borderId="0" xfId="0" applyNumberFormat="1"/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" fontId="18" fillId="0" borderId="0" xfId="0" applyNumberFormat="1" applyFont="1"/>
    <xf numFmtId="0" fontId="0" fillId="0" borderId="0" xfId="0" applyAlignment="1">
      <alignment horizontal="center"/>
    </xf>
    <xf numFmtId="4" fontId="4" fillId="3" borderId="8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9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0" fillId="4" borderId="14" xfId="0" applyNumberFormat="1" applyFont="1" applyFill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4" fontId="21" fillId="0" borderId="31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0" fillId="0" borderId="31" xfId="0" applyNumberFormat="1" applyFont="1" applyBorder="1" applyAlignment="1">
      <alignment horizontal="right" vertical="center" wrapText="1"/>
    </xf>
    <xf numFmtId="4" fontId="20" fillId="0" borderId="32" xfId="0" applyNumberFormat="1" applyFont="1" applyBorder="1" applyAlignment="1">
      <alignment horizontal="right" vertical="center" wrapText="1"/>
    </xf>
    <xf numFmtId="4" fontId="21" fillId="0" borderId="33" xfId="0" applyNumberFormat="1" applyFont="1" applyBorder="1" applyAlignment="1">
      <alignment horizontal="righ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4" fontId="1" fillId="0" borderId="34" xfId="0" applyNumberFormat="1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22" fillId="0" borderId="31" xfId="0" applyNumberFormat="1" applyFont="1" applyBorder="1" applyAlignment="1">
      <alignment horizontal="right" vertical="center" wrapText="1"/>
    </xf>
    <xf numFmtId="4" fontId="23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5" borderId="28" xfId="1" applyFont="1" applyFill="1" applyBorder="1" applyAlignment="1">
      <alignment vertical="center" textRotation="90" wrapText="1"/>
    </xf>
    <xf numFmtId="0" fontId="24" fillId="0" borderId="2" xfId="0" applyFont="1" applyBorder="1" applyAlignment="1">
      <alignment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textRotation="90" wrapText="1"/>
    </xf>
    <xf numFmtId="0" fontId="24" fillId="0" borderId="6" xfId="0" applyFont="1" applyBorder="1" applyAlignment="1">
      <alignment vertical="center" textRotation="90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 textRotation="90" wrapText="1"/>
    </xf>
    <xf numFmtId="0" fontId="24" fillId="0" borderId="6" xfId="0" applyFont="1" applyBorder="1" applyAlignment="1">
      <alignment textRotation="90" wrapText="1"/>
    </xf>
    <xf numFmtId="0" fontId="24" fillId="0" borderId="2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right" textRotation="90" wrapText="1"/>
    </xf>
    <xf numFmtId="0" fontId="24" fillId="0" borderId="8" xfId="0" applyFont="1" applyBorder="1" applyAlignment="1">
      <alignment horizontal="center" textRotation="90" wrapText="1"/>
    </xf>
    <xf numFmtId="0" fontId="24" fillId="0" borderId="8" xfId="0" applyFont="1" applyBorder="1" applyAlignment="1">
      <alignment horizontal="center" vertical="top" textRotation="90" wrapText="1"/>
    </xf>
    <xf numFmtId="0" fontId="24" fillId="0" borderId="7" xfId="0" applyFont="1" applyBorder="1" applyAlignment="1">
      <alignment vertical="center" textRotation="90" wrapText="1"/>
    </xf>
    <xf numFmtId="0" fontId="24" fillId="0" borderId="7" xfId="0" applyFont="1" applyBorder="1" applyAlignment="1">
      <alignment textRotation="90" wrapText="1"/>
    </xf>
    <xf numFmtId="0" fontId="24" fillId="0" borderId="8" xfId="0" applyFont="1" applyBorder="1" applyAlignment="1">
      <alignment vertical="center" textRotation="90" wrapText="1"/>
    </xf>
    <xf numFmtId="0" fontId="24" fillId="0" borderId="7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164" fontId="24" fillId="0" borderId="5" xfId="0" applyNumberFormat="1" applyFont="1" applyBorder="1" applyAlignment="1">
      <alignment vertical="center" wrapText="1"/>
    </xf>
    <xf numFmtId="4" fontId="24" fillId="0" borderId="5" xfId="0" applyNumberFormat="1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164" fontId="24" fillId="0" borderId="8" xfId="0" applyNumberFormat="1" applyFont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164" fontId="24" fillId="0" borderId="8" xfId="0" applyNumberFormat="1" applyFont="1" applyBorder="1" applyAlignment="1">
      <alignment vertical="center" wrapText="1"/>
    </xf>
    <xf numFmtId="4" fontId="24" fillId="0" borderId="8" xfId="0" applyNumberFormat="1" applyFont="1" applyBorder="1" applyAlignment="1">
      <alignment vertical="center" wrapText="1"/>
    </xf>
    <xf numFmtId="164" fontId="24" fillId="3" borderId="5" xfId="0" applyNumberFormat="1" applyFont="1" applyFill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3" borderId="7" xfId="0" applyFont="1" applyFill="1" applyBorder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right" vertical="center" wrapText="1"/>
    </xf>
    <xf numFmtId="0" fontId="25" fillId="0" borderId="6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64" fontId="24" fillId="0" borderId="9" xfId="0" applyNumberFormat="1" applyFont="1" applyBorder="1" applyAlignment="1">
      <alignment vertical="center" wrapText="1"/>
    </xf>
    <xf numFmtId="0" fontId="27" fillId="0" borderId="6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 wrapText="1"/>
    </xf>
    <xf numFmtId="4" fontId="24" fillId="0" borderId="9" xfId="0" applyNumberFormat="1" applyFont="1" applyBorder="1" applyAlignment="1">
      <alignment vertical="center" wrapText="1"/>
    </xf>
    <xf numFmtId="4" fontId="24" fillId="0" borderId="12" xfId="0" applyNumberFormat="1" applyFont="1" applyBorder="1" applyAlignment="1">
      <alignment vertical="center" wrapText="1"/>
    </xf>
    <xf numFmtId="164" fontId="24" fillId="0" borderId="12" xfId="0" applyNumberFormat="1" applyFont="1" applyBorder="1" applyAlignment="1">
      <alignment vertical="center" wrapText="1"/>
    </xf>
    <xf numFmtId="164" fontId="24" fillId="3" borderId="12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164" fontId="24" fillId="0" borderId="36" xfId="0" applyNumberFormat="1" applyFont="1" applyBorder="1" applyAlignment="1">
      <alignment vertical="center" wrapText="1"/>
    </xf>
    <xf numFmtId="4" fontId="24" fillId="0" borderId="36" xfId="0" applyNumberFormat="1" applyFont="1" applyBorder="1" applyAlignment="1">
      <alignment vertical="center" wrapText="1"/>
    </xf>
    <xf numFmtId="164" fontId="24" fillId="3" borderId="36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 vertical="center" wrapText="1"/>
    </xf>
    <xf numFmtId="0" fontId="24" fillId="0" borderId="14" xfId="0" applyFont="1" applyBorder="1" applyAlignment="1">
      <alignment vertical="center" wrapText="1"/>
    </xf>
    <xf numFmtId="0" fontId="28" fillId="0" borderId="38" xfId="0" applyFont="1" applyBorder="1"/>
    <xf numFmtId="0" fontId="28" fillId="0" borderId="14" xfId="0" applyFont="1" applyBorder="1"/>
    <xf numFmtId="0" fontId="24" fillId="0" borderId="6" xfId="0" applyFont="1" applyBorder="1" applyAlignment="1">
      <alignment vertical="center" wrapText="1"/>
    </xf>
    <xf numFmtId="0" fontId="28" fillId="0" borderId="38" xfId="0" applyFont="1" applyBorder="1" applyAlignment="1">
      <alignment horizontal="center" vertical="center"/>
    </xf>
    <xf numFmtId="0" fontId="28" fillId="3" borderId="14" xfId="0" applyFont="1" applyFill="1" applyBorder="1"/>
    <xf numFmtId="0" fontId="29" fillId="0" borderId="0" xfId="0" applyFont="1"/>
    <xf numFmtId="0" fontId="28" fillId="0" borderId="0" xfId="0" applyFont="1"/>
    <xf numFmtId="4" fontId="28" fillId="0" borderId="0" xfId="0" applyNumberFormat="1" applyFont="1"/>
    <xf numFmtId="0" fontId="28" fillId="3" borderId="0" xfId="0" applyFont="1" applyFill="1"/>
    <xf numFmtId="0" fontId="30" fillId="0" borderId="0" xfId="0" applyFont="1"/>
    <xf numFmtId="0" fontId="25" fillId="0" borderId="0" xfId="0" applyFont="1" applyAlignment="1">
      <alignment horizontal="left"/>
    </xf>
    <xf numFmtId="0" fontId="24" fillId="0" borderId="1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4" fillId="0" borderId="16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6" xfId="0" applyFont="1" applyBorder="1"/>
    <xf numFmtId="0" fontId="4" fillId="0" borderId="0" xfId="0" applyFont="1"/>
    <xf numFmtId="14" fontId="28" fillId="0" borderId="0" xfId="0" applyNumberFormat="1" applyFont="1"/>
    <xf numFmtId="164" fontId="4" fillId="0" borderId="5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3" borderId="8" xfId="0" applyNumberFormat="1" applyFont="1" applyFill="1" applyBorder="1" applyAlignment="1">
      <alignment vertical="center" wrapText="1"/>
    </xf>
    <xf numFmtId="0" fontId="0" fillId="3" borderId="0" xfId="0" applyFill="1"/>
    <xf numFmtId="0" fontId="6" fillId="3" borderId="7" xfId="0" applyFont="1" applyFill="1" applyBorder="1" applyAlignment="1">
      <alignment horizontal="left" vertical="center" wrapText="1"/>
    </xf>
    <xf numFmtId="2" fontId="23" fillId="0" borderId="0" xfId="0" applyNumberFormat="1" applyFont="1"/>
    <xf numFmtId="2" fontId="0" fillId="0" borderId="0" xfId="0" applyNumberFormat="1"/>
    <xf numFmtId="0" fontId="31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 indent="4"/>
    </xf>
    <xf numFmtId="0" fontId="8" fillId="3" borderId="7" xfId="0" applyFont="1" applyFill="1" applyBorder="1" applyAlignment="1">
      <alignment horizontal="center" vertical="top" wrapText="1" indent="4"/>
    </xf>
    <xf numFmtId="165" fontId="4" fillId="0" borderId="8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vertical="center" wrapText="1"/>
    </xf>
    <xf numFmtId="4" fontId="0" fillId="0" borderId="10" xfId="0" applyNumberForma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166" fontId="4" fillId="0" borderId="7" xfId="2" applyNumberFormat="1" applyFont="1" applyFill="1" applyBorder="1" applyAlignment="1">
      <alignment vertical="center" wrapText="1"/>
    </xf>
    <xf numFmtId="166" fontId="4" fillId="0" borderId="8" xfId="2" applyNumberFormat="1" applyFont="1" applyFill="1" applyBorder="1" applyAlignment="1">
      <alignment vertical="center" wrapText="1"/>
    </xf>
    <xf numFmtId="43" fontId="8" fillId="0" borderId="10" xfId="3" applyNumberFormat="1" applyFont="1" applyFill="1" applyBorder="1" applyAlignment="1">
      <alignment horizontal="center" vertical="center" wrapText="1"/>
    </xf>
    <xf numFmtId="43" fontId="8" fillId="0" borderId="5" xfId="3" applyNumberFormat="1" applyFont="1" applyFill="1" applyBorder="1" applyAlignment="1">
      <alignment horizontal="center" vertical="center" wrapText="1"/>
    </xf>
    <xf numFmtId="43" fontId="4" fillId="0" borderId="8" xfId="3" applyNumberFormat="1" applyFont="1" applyFill="1" applyBorder="1" applyAlignment="1">
      <alignment horizontal="right" vertical="center" wrapText="1"/>
    </xf>
    <xf numFmtId="43" fontId="4" fillId="0" borderId="8" xfId="3" applyNumberFormat="1" applyFont="1" applyFill="1" applyBorder="1" applyAlignment="1">
      <alignment vertical="center" wrapText="1"/>
    </xf>
    <xf numFmtId="166" fontId="7" fillId="0" borderId="11" xfId="2" applyNumberFormat="1" applyFont="1" applyFill="1" applyBorder="1" applyAlignment="1">
      <alignment vertical="center" wrapText="1"/>
    </xf>
    <xf numFmtId="43" fontId="8" fillId="0" borderId="10" xfId="3" applyNumberFormat="1" applyFont="1" applyFill="1" applyBorder="1" applyAlignment="1">
      <alignment vertical="center" wrapText="1"/>
    </xf>
    <xf numFmtId="43" fontId="8" fillId="0" borderId="5" xfId="3" applyNumberFormat="1" applyFont="1" applyFill="1" applyBorder="1" applyAlignment="1">
      <alignment vertical="center" wrapText="1"/>
    </xf>
    <xf numFmtId="1" fontId="4" fillId="0" borderId="8" xfId="3" applyNumberFormat="1" applyFont="1" applyFill="1" applyBorder="1" applyAlignment="1">
      <alignment vertical="center" wrapText="1"/>
    </xf>
    <xf numFmtId="166" fontId="4" fillId="3" borderId="7" xfId="2" applyNumberFormat="1" applyFont="1" applyFill="1" applyBorder="1" applyAlignment="1">
      <alignment vertical="center" wrapText="1"/>
    </xf>
    <xf numFmtId="0" fontId="4" fillId="3" borderId="7" xfId="2" applyNumberFormat="1" applyFont="1" applyFill="1" applyBorder="1" applyAlignment="1">
      <alignment vertical="center" wrapText="1"/>
    </xf>
    <xf numFmtId="43" fontId="4" fillId="3" borderId="8" xfId="3" applyNumberFormat="1" applyFont="1" applyFill="1" applyBorder="1" applyAlignment="1">
      <alignment vertical="center" wrapText="1"/>
    </xf>
    <xf numFmtId="43" fontId="8" fillId="0" borderId="7" xfId="3" applyNumberFormat="1" applyFont="1" applyFill="1" applyBorder="1" applyAlignment="1">
      <alignment horizontal="center" vertical="center" wrapText="1"/>
    </xf>
    <xf numFmtId="43" fontId="8" fillId="0" borderId="8" xfId="3" applyNumberFormat="1" applyFont="1" applyFill="1" applyBorder="1" applyAlignment="1">
      <alignment horizontal="center" vertical="center" wrapText="1"/>
    </xf>
    <xf numFmtId="43" fontId="7" fillId="0" borderId="8" xfId="3" applyNumberFormat="1" applyFont="1" applyFill="1" applyBorder="1" applyAlignment="1">
      <alignment vertical="center" wrapText="1"/>
    </xf>
    <xf numFmtId="43" fontId="8" fillId="3" borderId="7" xfId="3" applyNumberFormat="1" applyFont="1" applyFill="1" applyBorder="1" applyAlignment="1">
      <alignment horizontal="right" vertical="center" wrapText="1"/>
    </xf>
    <xf numFmtId="43" fontId="11" fillId="0" borderId="0" xfId="3" applyNumberFormat="1" applyFill="1"/>
    <xf numFmtId="1" fontId="11" fillId="0" borderId="0" xfId="3" applyNumberFormat="1" applyFill="1"/>
    <xf numFmtId="43" fontId="32" fillId="0" borderId="0" xfId="3" applyNumberFormat="1" applyFont="1" applyFill="1"/>
    <xf numFmtId="0" fontId="0" fillId="0" borderId="0" xfId="0" applyAlignment="1">
      <alignment horizontal="center" vertical="top"/>
    </xf>
    <xf numFmtId="0" fontId="32" fillId="0" borderId="0" xfId="0" applyFont="1"/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0" fillId="0" borderId="40" xfId="0" applyBorder="1"/>
    <xf numFmtId="49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textRotation="90" wrapText="1"/>
    </xf>
    <xf numFmtId="0" fontId="4" fillId="0" borderId="8" xfId="0" applyFont="1" applyBorder="1" applyAlignment="1">
      <alignment horizontal="left" textRotation="90" wrapText="1"/>
    </xf>
    <xf numFmtId="0" fontId="1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vertical="top" textRotation="90" wrapText="1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4" fontId="34" fillId="0" borderId="8" xfId="0" applyNumberFormat="1" applyFont="1" applyBorder="1" applyAlignment="1">
      <alignment vertical="center" wrapText="1"/>
    </xf>
    <xf numFmtId="0" fontId="35" fillId="0" borderId="0" xfId="0" applyFont="1"/>
    <xf numFmtId="0" fontId="7" fillId="0" borderId="16" xfId="0" applyFont="1" applyBorder="1" applyAlignment="1">
      <alignment horizontal="center"/>
    </xf>
    <xf numFmtId="14" fontId="36" fillId="0" borderId="0" xfId="0" applyNumberFormat="1" applyFont="1"/>
  </cellXfs>
  <cellStyles count="4">
    <cellStyle name="Ввод  2" xfId="1"/>
    <cellStyle name="Денежный 2" xfId="2"/>
    <cellStyle name="Обычный" xfId="0" builtinId="0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39"/>
  <sheetViews>
    <sheetView tabSelected="1" zoomScale="75" workbookViewId="0">
      <pane xSplit="1" ySplit="7" topLeftCell="B24" activePane="bottomRight" state="frozen"/>
      <selection activeCell="B28" sqref="B28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6.7109375" style="57" bestFit="1" customWidth="1"/>
    <col min="12" max="12" width="15.28515625" style="57" customWidth="1"/>
    <col min="13" max="13" width="21.710937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25.425781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64" ht="81.75" customHeight="1">
      <c r="B1" s="1"/>
      <c r="C1" s="87" t="s">
        <v>226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4" ht="29.25" customHeight="1" thickBot="1">
      <c r="B2" s="1"/>
      <c r="C2" s="375" t="s">
        <v>249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2:64" s="179" customFormat="1" ht="43.5" customHeight="1" thickBot="1">
      <c r="B3" s="90" t="s">
        <v>2</v>
      </c>
      <c r="C3" s="93" t="s">
        <v>250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376" t="s">
        <v>8</v>
      </c>
      <c r="Q3" s="376" t="s">
        <v>9</v>
      </c>
      <c r="R3" s="377" t="s">
        <v>10</v>
      </c>
      <c r="S3" s="378"/>
      <c r="T3" s="379"/>
      <c r="U3" s="90" t="s">
        <v>11</v>
      </c>
    </row>
    <row r="4" spans="2:64" s="179" customFormat="1" ht="19.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380"/>
      <c r="Q4" s="380"/>
      <c r="R4" s="381" t="s">
        <v>14</v>
      </c>
      <c r="S4" s="377" t="s">
        <v>15</v>
      </c>
      <c r="T4" s="379"/>
      <c r="U4" s="91"/>
    </row>
    <row r="5" spans="2:64" s="179" customFormat="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380"/>
      <c r="Q5" s="380"/>
      <c r="R5" s="382"/>
      <c r="S5" s="376" t="s">
        <v>19</v>
      </c>
      <c r="T5" s="376" t="s">
        <v>20</v>
      </c>
      <c r="U5" s="91"/>
    </row>
    <row r="6" spans="2:64" s="179" customFormat="1" ht="187.5" customHeight="1" thickBot="1">
      <c r="B6" s="92"/>
      <c r="C6" s="92"/>
      <c r="D6" s="101"/>
      <c r="E6" s="383" t="s">
        <v>21</v>
      </c>
      <c r="F6" s="384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385"/>
      <c r="Q6" s="385"/>
      <c r="R6" s="386"/>
      <c r="S6" s="385"/>
      <c r="T6" s="385"/>
      <c r="U6" s="92"/>
    </row>
    <row r="7" spans="2:64" ht="11.25" customHeight="1">
      <c r="B7" s="90">
        <v>1</v>
      </c>
      <c r="C7" s="90">
        <v>2</v>
      </c>
      <c r="D7" s="90">
        <v>3</v>
      </c>
      <c r="E7" s="90">
        <v>4</v>
      </c>
      <c r="F7" s="387">
        <v>5</v>
      </c>
      <c r="G7" s="112">
        <v>6</v>
      </c>
      <c r="H7" s="112">
        <v>7</v>
      </c>
      <c r="I7" s="112">
        <v>8</v>
      </c>
      <c r="J7" s="112">
        <v>9</v>
      </c>
      <c r="K7" s="387">
        <v>10</v>
      </c>
      <c r="L7" s="112">
        <v>11</v>
      </c>
      <c r="M7" s="112">
        <v>12</v>
      </c>
      <c r="N7" s="112">
        <v>13</v>
      </c>
      <c r="O7" s="112">
        <v>14</v>
      </c>
      <c r="P7" s="388">
        <v>15</v>
      </c>
      <c r="Q7" s="388">
        <v>16</v>
      </c>
      <c r="R7" s="388">
        <v>17</v>
      </c>
      <c r="S7" s="389">
        <v>18</v>
      </c>
      <c r="T7" s="388">
        <v>19</v>
      </c>
      <c r="U7" s="112">
        <v>20</v>
      </c>
    </row>
    <row r="8" spans="2:64" ht="54.75" thickBot="1">
      <c r="B8" s="92"/>
      <c r="C8" s="92"/>
      <c r="D8" s="92"/>
      <c r="E8" s="92"/>
      <c r="F8" s="203" t="s">
        <v>23</v>
      </c>
      <c r="G8" s="113"/>
      <c r="H8" s="113"/>
      <c r="I8" s="113"/>
      <c r="J8" s="113"/>
      <c r="K8" s="203" t="s">
        <v>24</v>
      </c>
      <c r="L8" s="113"/>
      <c r="M8" s="113"/>
      <c r="N8" s="113"/>
      <c r="O8" s="113"/>
      <c r="P8" s="390"/>
      <c r="Q8" s="390"/>
      <c r="R8" s="390"/>
      <c r="S8" s="391" t="s">
        <v>25</v>
      </c>
      <c r="T8" s="390"/>
      <c r="U8" s="113"/>
    </row>
    <row r="9" spans="2:64" ht="75" customHeight="1" thickBot="1">
      <c r="B9" s="381" t="s">
        <v>251</v>
      </c>
      <c r="C9" s="392" t="s">
        <v>127</v>
      </c>
      <c r="D9" s="132">
        <v>205992</v>
      </c>
      <c r="E9" s="132">
        <v>199584</v>
      </c>
      <c r="F9" s="393">
        <f>E9/D9*100</f>
        <v>96.889199580566228</v>
      </c>
      <c r="G9" s="394">
        <v>10</v>
      </c>
      <c r="H9" s="395" t="s">
        <v>252</v>
      </c>
      <c r="I9" s="395">
        <v>30</v>
      </c>
      <c r="J9" s="395">
        <v>30</v>
      </c>
      <c r="K9" s="396">
        <f>J9/I9*100</f>
        <v>100</v>
      </c>
      <c r="L9" s="397">
        <v>10</v>
      </c>
      <c r="M9" s="112" t="s">
        <v>29</v>
      </c>
      <c r="N9" s="112" t="s">
        <v>29</v>
      </c>
      <c r="O9" s="112" t="s">
        <v>30</v>
      </c>
      <c r="P9" s="398">
        <v>37886047.939999998</v>
      </c>
      <c r="Q9" s="398">
        <v>37886047.939999998</v>
      </c>
      <c r="R9" s="399">
        <v>37886047.939999998</v>
      </c>
      <c r="S9" s="400">
        <f>R9/P9*100</f>
        <v>100</v>
      </c>
      <c r="T9" s="400">
        <f>R9/Q9*100</f>
        <v>100</v>
      </c>
      <c r="U9" s="112"/>
    </row>
    <row r="10" spans="2:64" ht="42.75" customHeight="1" thickBot="1">
      <c r="B10" s="386"/>
      <c r="C10" s="392" t="s">
        <v>239</v>
      </c>
      <c r="D10" s="132">
        <v>1962</v>
      </c>
      <c r="E10" s="133">
        <v>1864</v>
      </c>
      <c r="F10" s="393">
        <f t="shared" ref="F10:F14" si="0">E10/D10*100</f>
        <v>95.005096839959222</v>
      </c>
      <c r="G10" s="394">
        <v>10</v>
      </c>
      <c r="H10" s="401"/>
      <c r="I10" s="401"/>
      <c r="J10" s="401"/>
      <c r="K10" s="402"/>
      <c r="L10" s="403"/>
      <c r="M10" s="113"/>
      <c r="N10" s="113"/>
      <c r="O10" s="113"/>
      <c r="P10" s="404"/>
      <c r="Q10" s="404"/>
      <c r="R10" s="399"/>
      <c r="S10" s="405"/>
      <c r="T10" s="405"/>
      <c r="U10" s="113"/>
    </row>
    <row r="11" spans="2:64" ht="75" customHeight="1" thickBot="1">
      <c r="B11" s="90" t="s">
        <v>253</v>
      </c>
      <c r="C11" s="10" t="s">
        <v>127</v>
      </c>
      <c r="D11" s="406">
        <v>124167</v>
      </c>
      <c r="E11" s="407">
        <v>124167</v>
      </c>
      <c r="F11" s="13">
        <v>100</v>
      </c>
      <c r="G11" s="10">
        <v>0</v>
      </c>
      <c r="H11" s="364"/>
      <c r="I11" s="364"/>
      <c r="J11" s="364"/>
      <c r="K11" s="307" t="e">
        <f>J11/I11*100</f>
        <v>#DIV/0!</v>
      </c>
      <c r="L11" s="366"/>
      <c r="M11" s="90" t="s">
        <v>29</v>
      </c>
      <c r="N11" s="90" t="s">
        <v>185</v>
      </c>
      <c r="O11" s="90" t="s">
        <v>30</v>
      </c>
      <c r="P11" s="408">
        <v>22836863.739999998</v>
      </c>
      <c r="Q11" s="408">
        <v>22836863.739999998</v>
      </c>
      <c r="R11" s="408">
        <v>18071183.920000002</v>
      </c>
      <c r="S11" s="409">
        <f>R11/P11*100</f>
        <v>79.131636137703737</v>
      </c>
      <c r="T11" s="409">
        <f>R11/Q11*100</f>
        <v>79.131636137703737</v>
      </c>
      <c r="U11" s="90"/>
    </row>
    <row r="12" spans="2:64" ht="85.5" customHeight="1" thickBot="1">
      <c r="B12" s="92"/>
      <c r="C12" s="10" t="s">
        <v>239</v>
      </c>
      <c r="D12" s="406">
        <v>1061</v>
      </c>
      <c r="E12" s="407">
        <v>1061</v>
      </c>
      <c r="F12" s="13">
        <f t="shared" si="0"/>
        <v>100</v>
      </c>
      <c r="G12" s="10">
        <v>0</v>
      </c>
      <c r="H12" s="367"/>
      <c r="I12" s="367"/>
      <c r="J12" s="367"/>
      <c r="K12" s="315"/>
      <c r="L12" s="124"/>
      <c r="M12" s="92"/>
      <c r="N12" s="92"/>
      <c r="O12" s="92"/>
      <c r="P12" s="410"/>
      <c r="Q12" s="410"/>
      <c r="R12" s="410"/>
      <c r="S12" s="411"/>
      <c r="T12" s="411"/>
      <c r="U12" s="92"/>
    </row>
    <row r="13" spans="2:64" ht="36.75" thickBot="1">
      <c r="B13" s="9" t="s">
        <v>115</v>
      </c>
      <c r="C13" s="10" t="s">
        <v>254</v>
      </c>
      <c r="D13" s="406">
        <v>300</v>
      </c>
      <c r="E13" s="407">
        <v>300</v>
      </c>
      <c r="F13" s="13">
        <f t="shared" si="0"/>
        <v>100</v>
      </c>
      <c r="G13" s="10">
        <v>10</v>
      </c>
      <c r="H13" s="14" t="s">
        <v>211</v>
      </c>
      <c r="I13" s="298">
        <v>100</v>
      </c>
      <c r="J13" s="412">
        <v>100</v>
      </c>
      <c r="K13" s="17">
        <f t="shared" ref="K13:K14" si="1">J13/I13*100</f>
        <v>100</v>
      </c>
      <c r="L13" s="10">
        <v>10</v>
      </c>
      <c r="M13" s="10" t="s">
        <v>29</v>
      </c>
      <c r="N13" s="10" t="s">
        <v>29</v>
      </c>
      <c r="O13" s="10" t="s">
        <v>30</v>
      </c>
      <c r="P13" s="160">
        <v>1335837.6000000001</v>
      </c>
      <c r="Q13" s="160">
        <v>1335837.6000000001</v>
      </c>
      <c r="R13" s="160">
        <v>1324511.7</v>
      </c>
      <c r="S13" s="413">
        <f t="shared" ref="S13:S14" si="2">R13/P13*100</f>
        <v>99.152149931997712</v>
      </c>
      <c r="T13" s="413">
        <f>R13/Q13*100</f>
        <v>99.152149931997712</v>
      </c>
      <c r="U13" s="10"/>
    </row>
    <row r="14" spans="2:64" ht="144.75" hidden="1" thickBot="1">
      <c r="B14" s="9" t="s">
        <v>32</v>
      </c>
      <c r="C14" s="10" t="s">
        <v>108</v>
      </c>
      <c r="D14" s="406"/>
      <c r="E14" s="407"/>
      <c r="F14" s="13" t="e">
        <f t="shared" si="0"/>
        <v>#DIV/0!</v>
      </c>
      <c r="G14" s="10">
        <v>10</v>
      </c>
      <c r="H14" s="20" t="s">
        <v>109</v>
      </c>
      <c r="I14" s="10"/>
      <c r="J14" s="10"/>
      <c r="K14" s="17" t="e">
        <f t="shared" si="1"/>
        <v>#DIV/0!</v>
      </c>
      <c r="L14" s="10"/>
      <c r="M14" s="10" t="s">
        <v>29</v>
      </c>
      <c r="N14" s="10" t="s">
        <v>29</v>
      </c>
      <c r="O14" s="10" t="s">
        <v>30</v>
      </c>
      <c r="P14" s="414"/>
      <c r="Q14" s="414"/>
      <c r="R14" s="414"/>
      <c r="S14" s="17" t="e">
        <f t="shared" si="2"/>
        <v>#DIV/0!</v>
      </c>
      <c r="T14" s="17" t="e">
        <f>R14/Q14</f>
        <v>#DIV/0!</v>
      </c>
      <c r="U14" s="10"/>
    </row>
    <row r="15" spans="2:64" ht="18.75" thickBot="1">
      <c r="B15" s="139"/>
      <c r="C15" s="10"/>
      <c r="D15" s="406"/>
      <c r="E15" s="407"/>
      <c r="F15" s="13"/>
      <c r="G15" s="85"/>
      <c r="H15" s="36"/>
      <c r="I15" s="10"/>
      <c r="J15" s="10"/>
      <c r="K15" s="17"/>
      <c r="L15" s="10"/>
      <c r="M15" s="10"/>
      <c r="N15" s="10"/>
      <c r="O15" s="10"/>
      <c r="P15" s="414"/>
      <c r="Q15" s="414"/>
      <c r="R15" s="414"/>
      <c r="S15" s="17"/>
      <c r="T15" s="17"/>
      <c r="U15" s="10"/>
    </row>
    <row r="16" spans="2:64">
      <c r="P16" s="415"/>
      <c r="Q16" s="415"/>
      <c r="R16" s="415"/>
    </row>
    <row r="17" spans="2:18">
      <c r="P17" s="415"/>
      <c r="Q17" s="415"/>
      <c r="R17" s="415"/>
    </row>
    <row r="18" spans="2:18">
      <c r="P18" s="415"/>
      <c r="Q18" s="415"/>
      <c r="R18" s="415"/>
    </row>
    <row r="19" spans="2:18" ht="23.25">
      <c r="B19" s="45" t="s">
        <v>36</v>
      </c>
      <c r="C19" s="53"/>
      <c r="D19" s="50"/>
      <c r="E19" s="107" t="s">
        <v>37</v>
      </c>
      <c r="F19" s="107"/>
      <c r="P19" s="415"/>
      <c r="Q19" s="415"/>
      <c r="R19" s="415"/>
    </row>
    <row r="20" spans="2:18" ht="23.25">
      <c r="B20" s="45"/>
      <c r="C20" s="49" t="s">
        <v>38</v>
      </c>
      <c r="D20" s="50"/>
      <c r="E20" s="108" t="s">
        <v>39</v>
      </c>
      <c r="F20" s="108"/>
      <c r="P20" s="415"/>
      <c r="Q20" s="415"/>
      <c r="R20" s="415"/>
    </row>
    <row r="21" spans="2:18" ht="23.25">
      <c r="B21" s="45"/>
      <c r="C21" s="49"/>
      <c r="D21" s="50"/>
      <c r="E21" s="49"/>
      <c r="F21" s="49"/>
      <c r="P21" s="415"/>
      <c r="Q21" s="415"/>
      <c r="R21" s="415"/>
    </row>
    <row r="22" spans="2:18" ht="23.25">
      <c r="B22" s="45"/>
      <c r="C22" s="49"/>
      <c r="D22" s="50"/>
      <c r="E22" s="49"/>
      <c r="F22" s="49"/>
      <c r="P22" s="415"/>
      <c r="Q22" s="415"/>
      <c r="R22" s="415"/>
    </row>
    <row r="23" spans="2:18" ht="23.25">
      <c r="B23" s="45"/>
      <c r="C23" s="45"/>
      <c r="D23" s="45"/>
      <c r="E23" s="50"/>
      <c r="F23" s="50"/>
      <c r="P23" s="415"/>
      <c r="Q23" s="415"/>
      <c r="R23" s="415"/>
    </row>
    <row r="24" spans="2:18" ht="23.25">
      <c r="B24" s="45"/>
      <c r="C24" s="45"/>
      <c r="D24" s="45"/>
      <c r="E24" s="50"/>
      <c r="F24" s="50"/>
      <c r="P24" s="415"/>
      <c r="Q24" s="415"/>
      <c r="R24" s="415"/>
    </row>
    <row r="25" spans="2:18" ht="23.25">
      <c r="B25" s="45" t="s">
        <v>255</v>
      </c>
      <c r="C25" s="53"/>
      <c r="D25" s="50"/>
      <c r="E25" s="416" t="s">
        <v>256</v>
      </c>
      <c r="F25" s="416"/>
      <c r="P25" s="415"/>
      <c r="Q25" s="415"/>
      <c r="R25" s="415"/>
    </row>
    <row r="26" spans="2:18" ht="23.25">
      <c r="B26" s="45"/>
      <c r="C26" s="49" t="s">
        <v>38</v>
      </c>
      <c r="D26" s="50"/>
      <c r="E26" s="108" t="s">
        <v>39</v>
      </c>
      <c r="F26" s="108"/>
      <c r="P26" s="415"/>
      <c r="Q26" s="415"/>
      <c r="R26" s="415"/>
    </row>
    <row r="27" spans="2:18">
      <c r="P27" s="415"/>
      <c r="Q27" s="415"/>
      <c r="R27" s="415"/>
    </row>
    <row r="28" spans="2:18">
      <c r="B28" s="417">
        <v>45657</v>
      </c>
      <c r="P28" s="415"/>
      <c r="Q28" s="415"/>
      <c r="R28" s="415"/>
    </row>
    <row r="29" spans="2:18">
      <c r="P29" s="415"/>
      <c r="Q29" s="415"/>
      <c r="R29" s="415"/>
    </row>
    <row r="30" spans="2:18">
      <c r="P30" s="415"/>
      <c r="Q30" s="415"/>
      <c r="R30" s="415"/>
    </row>
    <row r="31" spans="2:18">
      <c r="P31" s="415"/>
      <c r="Q31" s="415"/>
      <c r="R31" s="415"/>
    </row>
    <row r="32" spans="2:18">
      <c r="P32" s="415"/>
      <c r="Q32" s="415"/>
      <c r="R32" s="415"/>
    </row>
    <row r="33" spans="16:18">
      <c r="P33" s="415"/>
      <c r="Q33" s="415"/>
      <c r="R33" s="415"/>
    </row>
    <row r="34" spans="16:18">
      <c r="P34" s="415"/>
      <c r="Q34" s="415"/>
      <c r="R34" s="415"/>
    </row>
    <row r="35" spans="16:18">
      <c r="P35" s="415"/>
      <c r="Q35" s="415"/>
      <c r="R35" s="415"/>
    </row>
    <row r="36" spans="16:18">
      <c r="P36" s="415"/>
      <c r="Q36" s="415"/>
      <c r="R36" s="415"/>
    </row>
    <row r="37" spans="16:18">
      <c r="P37" s="415"/>
      <c r="Q37" s="415"/>
      <c r="R37" s="415"/>
    </row>
    <row r="38" spans="16:18">
      <c r="P38" s="415"/>
      <c r="Q38" s="415"/>
      <c r="R38" s="415"/>
    </row>
    <row r="39" spans="16:18">
      <c r="P39" s="415"/>
      <c r="Q39" s="415"/>
      <c r="R39" s="415"/>
    </row>
  </sheetData>
  <mergeCells count="77">
    <mergeCell ref="E26:F26"/>
    <mergeCell ref="S11:S12"/>
    <mergeCell ref="T11:T12"/>
    <mergeCell ref="U11:U12"/>
    <mergeCell ref="E19:F19"/>
    <mergeCell ref="E20:F20"/>
    <mergeCell ref="E25:F25"/>
    <mergeCell ref="M11:M12"/>
    <mergeCell ref="N11:N12"/>
    <mergeCell ref="O11:O12"/>
    <mergeCell ref="P11:P12"/>
    <mergeCell ref="Q11:Q12"/>
    <mergeCell ref="R11:R12"/>
    <mergeCell ref="R9:R10"/>
    <mergeCell ref="S9:S10"/>
    <mergeCell ref="T9:T10"/>
    <mergeCell ref="U9:U10"/>
    <mergeCell ref="B11:B12"/>
    <mergeCell ref="H11:H12"/>
    <mergeCell ref="I11:I12"/>
    <mergeCell ref="J11:J12"/>
    <mergeCell ref="K11:K12"/>
    <mergeCell ref="L11:L12"/>
    <mergeCell ref="L9:L10"/>
    <mergeCell ref="M9:M10"/>
    <mergeCell ref="N9:N10"/>
    <mergeCell ref="O9:O10"/>
    <mergeCell ref="P9:P10"/>
    <mergeCell ref="Q9:Q10"/>
    <mergeCell ref="P7:P8"/>
    <mergeCell ref="Q7:Q8"/>
    <mergeCell ref="R7:R8"/>
    <mergeCell ref="T7:T8"/>
    <mergeCell ref="U7:U8"/>
    <mergeCell ref="B9:B10"/>
    <mergeCell ref="H9:H10"/>
    <mergeCell ref="I9:I10"/>
    <mergeCell ref="J9:J10"/>
    <mergeCell ref="K9:K10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" right="0" top="0" bottom="0" header="0.31496062992125984" footer="0.31496062992125984"/>
  <pageSetup paperSize="9" scale="37" fitToHeight="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zoomScale="64" workbookViewId="0">
      <pane xSplit="1" ySplit="6" topLeftCell="B7" activePane="bottomRight" state="frozen"/>
      <selection activeCell="B9" sqref="B9:U15"/>
      <selection pane="topRight"/>
      <selection pane="bottomLeft"/>
      <selection pane="bottomRight" activeCell="B7" sqref="B7:B8"/>
    </sheetView>
  </sheetViews>
  <sheetFormatPr defaultRowHeight="15"/>
  <cols>
    <col min="1" max="1" width="16.85546875" style="57" customWidth="1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19.85546875" style="57" customWidth="1"/>
    <col min="13" max="13" width="21.7109375" style="57" customWidth="1"/>
    <col min="14" max="14" width="21.42578125" style="57" customWidth="1"/>
    <col min="15" max="15" width="18" style="57" customWidth="1"/>
    <col min="16" max="16" width="23.42578125" style="57" customWidth="1"/>
    <col min="17" max="17" width="21.5703125" style="57" customWidth="1"/>
    <col min="18" max="18" width="22.5703125" style="57" customWidth="1"/>
    <col min="19" max="19" width="15.7109375" style="57" customWidth="1"/>
    <col min="20" max="20" width="15.140625" style="57" customWidth="1"/>
    <col min="21" max="21" width="17.7109375" style="57" customWidth="1"/>
    <col min="22" max="22" width="13" style="57" customWidth="1"/>
    <col min="23" max="16384" width="9.140625" style="57"/>
  </cols>
  <sheetData>
    <row r="1" spans="1:21" ht="103.5" customHeight="1">
      <c r="C1" s="177" t="s">
        <v>173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30.75" customHeight="1" thickBot="1">
      <c r="C2" s="149" t="s">
        <v>174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4" customHeight="1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32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38.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36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1"/>
      <c r="Q8" s="91"/>
      <c r="R8" s="91"/>
      <c r="S8" s="8" t="s">
        <v>25</v>
      </c>
      <c r="T8" s="92"/>
      <c r="U8" s="92"/>
    </row>
    <row r="9" spans="1:21" ht="109.5" customHeight="1" thickBot="1">
      <c r="A9" s="179">
        <v>1</v>
      </c>
      <c r="B9" s="180" t="s">
        <v>107</v>
      </c>
      <c r="C9" s="181" t="s">
        <v>108</v>
      </c>
      <c r="D9" s="182">
        <v>128</v>
      </c>
      <c r="E9" s="183">
        <v>129</v>
      </c>
      <c r="F9" s="184">
        <f>E9/D9*100</f>
        <v>100.78125</v>
      </c>
      <c r="G9" s="181">
        <v>10</v>
      </c>
      <c r="H9" s="185" t="s">
        <v>109</v>
      </c>
      <c r="I9" s="186">
        <v>98</v>
      </c>
      <c r="J9" s="187">
        <v>97</v>
      </c>
      <c r="K9" s="188">
        <f>J9/I9*100</f>
        <v>98.979591836734699</v>
      </c>
      <c r="L9" s="181">
        <v>10</v>
      </c>
      <c r="M9" s="181" t="s">
        <v>29</v>
      </c>
      <c r="N9" s="181" t="s">
        <v>29</v>
      </c>
      <c r="O9" s="189" t="s">
        <v>30</v>
      </c>
      <c r="P9" s="190">
        <v>13591659.23</v>
      </c>
      <c r="Q9" s="190">
        <v>13591659.23</v>
      </c>
      <c r="R9" s="190">
        <v>13591659.23</v>
      </c>
      <c r="S9" s="188">
        <f>R9/P9*100</f>
        <v>100</v>
      </c>
      <c r="T9" s="188">
        <f>R9/Q9*100</f>
        <v>100</v>
      </c>
      <c r="U9" s="56" t="s">
        <v>31</v>
      </c>
    </row>
    <row r="10" spans="1:21" ht="109.5" customHeight="1" thickBot="1">
      <c r="A10" s="179">
        <v>2</v>
      </c>
      <c r="B10" s="180" t="s">
        <v>175</v>
      </c>
      <c r="C10" s="181" t="s">
        <v>108</v>
      </c>
      <c r="D10" s="182">
        <v>1</v>
      </c>
      <c r="E10" s="183">
        <v>1</v>
      </c>
      <c r="F10" s="184">
        <f t="shared" ref="F10:F17" si="0">E10/D10*100</f>
        <v>100</v>
      </c>
      <c r="G10" s="181">
        <v>10</v>
      </c>
      <c r="H10" s="185" t="s">
        <v>109</v>
      </c>
      <c r="I10" s="186">
        <v>98</v>
      </c>
      <c r="J10" s="187">
        <v>100</v>
      </c>
      <c r="K10" s="188">
        <f t="shared" ref="K10:K17" si="1">J10/I10*100</f>
        <v>102.04081632653062</v>
      </c>
      <c r="L10" s="181">
        <v>10</v>
      </c>
      <c r="M10" s="181" t="s">
        <v>29</v>
      </c>
      <c r="N10" s="181" t="s">
        <v>29</v>
      </c>
      <c r="O10" s="189" t="s">
        <v>30</v>
      </c>
      <c r="P10" s="191">
        <v>106185.06</v>
      </c>
      <c r="Q10" s="191">
        <v>106185.06</v>
      </c>
      <c r="R10" s="191">
        <v>106185.06</v>
      </c>
      <c r="S10" s="188">
        <f t="shared" ref="S10:S17" si="2">R10/P10*100</f>
        <v>100</v>
      </c>
      <c r="T10" s="188">
        <f t="shared" ref="T10:T17" si="3">R10/Q10*100</f>
        <v>100</v>
      </c>
      <c r="U10" s="56" t="s">
        <v>31</v>
      </c>
    </row>
    <row r="11" spans="1:21" ht="81" customHeight="1" thickBot="1">
      <c r="A11" s="179">
        <v>3</v>
      </c>
      <c r="B11" s="180" t="s">
        <v>176</v>
      </c>
      <c r="C11" s="181" t="s">
        <v>108</v>
      </c>
      <c r="D11" s="182">
        <v>2</v>
      </c>
      <c r="E11" s="183">
        <v>2</v>
      </c>
      <c r="F11" s="184">
        <f t="shared" si="0"/>
        <v>100</v>
      </c>
      <c r="G11" s="181">
        <v>10</v>
      </c>
      <c r="H11" s="185" t="s">
        <v>109</v>
      </c>
      <c r="I11" s="181">
        <v>98</v>
      </c>
      <c r="J11" s="181">
        <v>100</v>
      </c>
      <c r="K11" s="188">
        <f t="shared" si="1"/>
        <v>102.04081632653062</v>
      </c>
      <c r="L11" s="181">
        <v>10</v>
      </c>
      <c r="M11" s="181" t="s">
        <v>29</v>
      </c>
      <c r="N11" s="181" t="s">
        <v>29</v>
      </c>
      <c r="O11" s="181" t="s">
        <v>30</v>
      </c>
      <c r="P11" s="192">
        <v>212369.89</v>
      </c>
      <c r="Q11" s="193">
        <v>212369.89</v>
      </c>
      <c r="R11" s="193">
        <v>212369.89</v>
      </c>
      <c r="S11" s="188">
        <f t="shared" si="2"/>
        <v>100</v>
      </c>
      <c r="T11" s="188">
        <f t="shared" si="3"/>
        <v>100</v>
      </c>
      <c r="U11" s="56" t="s">
        <v>31</v>
      </c>
    </row>
    <row r="12" spans="1:21" ht="103.5" customHeight="1" thickBot="1">
      <c r="A12" s="179">
        <v>4</v>
      </c>
      <c r="B12" s="194" t="s">
        <v>139</v>
      </c>
      <c r="C12" s="181" t="s">
        <v>108</v>
      </c>
      <c r="D12" s="182">
        <v>172</v>
      </c>
      <c r="E12" s="183">
        <v>175</v>
      </c>
      <c r="F12" s="184">
        <f t="shared" si="0"/>
        <v>101.74418604651163</v>
      </c>
      <c r="G12" s="181">
        <v>10</v>
      </c>
      <c r="H12" s="185" t="s">
        <v>109</v>
      </c>
      <c r="I12" s="181">
        <v>98</v>
      </c>
      <c r="J12" s="181">
        <v>97</v>
      </c>
      <c r="K12" s="188">
        <f t="shared" si="1"/>
        <v>98.979591836734699</v>
      </c>
      <c r="L12" s="181">
        <v>10</v>
      </c>
      <c r="M12" s="181" t="s">
        <v>29</v>
      </c>
      <c r="N12" s="181" t="s">
        <v>29</v>
      </c>
      <c r="O12" s="181" t="s">
        <v>30</v>
      </c>
      <c r="P12" s="192">
        <v>18582346.530000001</v>
      </c>
      <c r="Q12" s="193">
        <v>18582346.530000001</v>
      </c>
      <c r="R12" s="195">
        <v>18582346.530000001</v>
      </c>
      <c r="S12" s="188">
        <f t="shared" si="2"/>
        <v>100</v>
      </c>
      <c r="T12" s="188">
        <f t="shared" si="3"/>
        <v>100</v>
      </c>
      <c r="U12" s="56" t="s">
        <v>31</v>
      </c>
    </row>
    <row r="13" spans="1:21" ht="118.5" customHeight="1" thickBot="1">
      <c r="A13" s="179">
        <v>5</v>
      </c>
      <c r="B13" s="194" t="s">
        <v>177</v>
      </c>
      <c r="C13" s="181" t="s">
        <v>108</v>
      </c>
      <c r="D13" s="182">
        <v>1</v>
      </c>
      <c r="E13" s="183">
        <v>1</v>
      </c>
      <c r="F13" s="184">
        <f t="shared" si="0"/>
        <v>100</v>
      </c>
      <c r="G13" s="181">
        <v>10</v>
      </c>
      <c r="H13" s="185" t="s">
        <v>109</v>
      </c>
      <c r="I13" s="181">
        <v>98</v>
      </c>
      <c r="J13" s="181">
        <v>100</v>
      </c>
      <c r="K13" s="188">
        <f t="shared" si="1"/>
        <v>102.04081632653062</v>
      </c>
      <c r="L13" s="181">
        <v>10</v>
      </c>
      <c r="M13" s="181" t="s">
        <v>29</v>
      </c>
      <c r="N13" s="181" t="s">
        <v>29</v>
      </c>
      <c r="O13" s="181" t="s">
        <v>30</v>
      </c>
      <c r="P13" s="196">
        <v>106185.06</v>
      </c>
      <c r="Q13" s="196">
        <v>106185.06</v>
      </c>
      <c r="R13" s="197">
        <v>106185.06</v>
      </c>
      <c r="S13" s="188">
        <f t="shared" si="2"/>
        <v>100</v>
      </c>
      <c r="T13" s="188">
        <f t="shared" si="3"/>
        <v>100</v>
      </c>
      <c r="U13" s="56" t="s">
        <v>31</v>
      </c>
    </row>
    <row r="14" spans="1:21" ht="104.25" customHeight="1" thickBot="1">
      <c r="A14" s="179">
        <v>6</v>
      </c>
      <c r="B14" s="180" t="s">
        <v>178</v>
      </c>
      <c r="C14" s="181" t="s">
        <v>108</v>
      </c>
      <c r="D14" s="182">
        <v>2</v>
      </c>
      <c r="E14" s="183">
        <v>2</v>
      </c>
      <c r="F14" s="184">
        <f t="shared" si="0"/>
        <v>100</v>
      </c>
      <c r="G14" s="181">
        <v>10</v>
      </c>
      <c r="H14" s="185" t="s">
        <v>109</v>
      </c>
      <c r="I14" s="181">
        <v>98</v>
      </c>
      <c r="J14" s="181">
        <v>97</v>
      </c>
      <c r="K14" s="188">
        <f t="shared" si="1"/>
        <v>98.979591836734699</v>
      </c>
      <c r="L14" s="181">
        <v>10</v>
      </c>
      <c r="M14" s="181" t="s">
        <v>29</v>
      </c>
      <c r="N14" s="181" t="s">
        <v>29</v>
      </c>
      <c r="O14" s="181" t="s">
        <v>30</v>
      </c>
      <c r="P14" s="192">
        <v>212369.89</v>
      </c>
      <c r="Q14" s="192">
        <v>212369.89</v>
      </c>
      <c r="R14" s="198">
        <v>212369.89</v>
      </c>
      <c r="S14" s="188">
        <f t="shared" si="2"/>
        <v>100</v>
      </c>
      <c r="T14" s="188">
        <f t="shared" si="3"/>
        <v>100</v>
      </c>
      <c r="U14" s="56" t="s">
        <v>31</v>
      </c>
    </row>
    <row r="15" spans="1:21" ht="82.5" customHeight="1" thickBot="1">
      <c r="A15" s="179">
        <v>7</v>
      </c>
      <c r="B15" s="199" t="s">
        <v>179</v>
      </c>
      <c r="C15" s="181" t="s">
        <v>108</v>
      </c>
      <c r="D15" s="200">
        <v>11</v>
      </c>
      <c r="E15" s="200">
        <v>10</v>
      </c>
      <c r="F15" s="188">
        <f t="shared" si="0"/>
        <v>90.909090909090907</v>
      </c>
      <c r="G15" s="181">
        <v>10</v>
      </c>
      <c r="H15" s="201" t="s">
        <v>109</v>
      </c>
      <c r="I15" s="181">
        <v>98</v>
      </c>
      <c r="J15" s="181">
        <v>100</v>
      </c>
      <c r="K15" s="188">
        <f t="shared" si="1"/>
        <v>102.04081632653062</v>
      </c>
      <c r="L15" s="181">
        <v>10</v>
      </c>
      <c r="M15" s="181" t="s">
        <v>29</v>
      </c>
      <c r="N15" s="181" t="s">
        <v>29</v>
      </c>
      <c r="O15" s="181" t="s">
        <v>30</v>
      </c>
      <c r="P15" s="192">
        <v>1168033.4099999999</v>
      </c>
      <c r="Q15" s="192">
        <v>1168033.4099999999</v>
      </c>
      <c r="R15" s="198">
        <v>1168033.4099999999</v>
      </c>
      <c r="S15" s="188">
        <f t="shared" si="2"/>
        <v>100</v>
      </c>
      <c r="T15" s="188">
        <f t="shared" si="3"/>
        <v>100</v>
      </c>
      <c r="U15" s="56" t="s">
        <v>31</v>
      </c>
    </row>
    <row r="16" spans="1:21" ht="84" customHeight="1" thickBot="1">
      <c r="A16" s="179">
        <v>8</v>
      </c>
      <c r="B16" s="194" t="s">
        <v>114</v>
      </c>
      <c r="C16" s="181" t="s">
        <v>127</v>
      </c>
      <c r="D16" s="200">
        <v>18870</v>
      </c>
      <c r="E16" s="200">
        <v>18870</v>
      </c>
      <c r="F16" s="188">
        <f t="shared" si="0"/>
        <v>100</v>
      </c>
      <c r="G16" s="181">
        <v>10</v>
      </c>
      <c r="H16" s="185" t="s">
        <v>180</v>
      </c>
      <c r="I16" s="181">
        <v>20</v>
      </c>
      <c r="J16" s="181">
        <v>30</v>
      </c>
      <c r="K16" s="188">
        <f t="shared" si="1"/>
        <v>150</v>
      </c>
      <c r="L16" s="181">
        <v>10</v>
      </c>
      <c r="M16" s="181" t="s">
        <v>29</v>
      </c>
      <c r="N16" s="181" t="s">
        <v>29</v>
      </c>
      <c r="O16" s="181" t="s">
        <v>30</v>
      </c>
      <c r="P16" s="193">
        <v>15927723.869999999</v>
      </c>
      <c r="Q16" s="193">
        <v>15927723.869999999</v>
      </c>
      <c r="R16" s="202">
        <v>15927723.869999999</v>
      </c>
      <c r="S16" s="188">
        <f t="shared" si="2"/>
        <v>100</v>
      </c>
      <c r="T16" s="188">
        <f t="shared" si="3"/>
        <v>100</v>
      </c>
      <c r="U16" s="56" t="s">
        <v>31</v>
      </c>
    </row>
    <row r="17" spans="1:21" ht="61.5" customHeight="1" thickBot="1">
      <c r="A17" s="179">
        <v>9</v>
      </c>
      <c r="B17" s="139" t="s">
        <v>115</v>
      </c>
      <c r="C17" s="10" t="s">
        <v>108</v>
      </c>
      <c r="D17" s="203">
        <v>90</v>
      </c>
      <c r="E17" s="8">
        <v>90</v>
      </c>
      <c r="F17" s="17">
        <f t="shared" si="0"/>
        <v>100</v>
      </c>
      <c r="G17" s="10">
        <v>10</v>
      </c>
      <c r="H17" s="14" t="s">
        <v>109</v>
      </c>
      <c r="I17" s="10">
        <v>100</v>
      </c>
      <c r="J17" s="10">
        <v>100</v>
      </c>
      <c r="K17" s="17">
        <f t="shared" si="1"/>
        <v>100</v>
      </c>
      <c r="L17" s="10">
        <v>10</v>
      </c>
      <c r="M17" s="10" t="s">
        <v>29</v>
      </c>
      <c r="N17" s="10" t="s">
        <v>29</v>
      </c>
      <c r="O17" s="181" t="s">
        <v>30</v>
      </c>
      <c r="P17" s="204">
        <v>405341</v>
      </c>
      <c r="Q17" s="18">
        <v>405341</v>
      </c>
      <c r="R17" s="21">
        <v>405341</v>
      </c>
      <c r="S17" s="17">
        <f t="shared" si="2"/>
        <v>100</v>
      </c>
      <c r="T17" s="17">
        <f t="shared" si="3"/>
        <v>100</v>
      </c>
      <c r="U17" s="56" t="s">
        <v>31</v>
      </c>
    </row>
    <row r="18" spans="1:21" ht="45" customHeight="1">
      <c r="A18" s="179"/>
      <c r="P18" s="205">
        <f>SUM(P9:P17)</f>
        <v>50312213.939999998</v>
      </c>
      <c r="Q18" s="205">
        <f>SUM(Q9:Q17)</f>
        <v>50312213.939999998</v>
      </c>
      <c r="R18" s="141">
        <f>SUM(R9:R17)</f>
        <v>50312213.939999998</v>
      </c>
    </row>
    <row r="19" spans="1:21" ht="23.25">
      <c r="A19" s="179"/>
      <c r="B19" s="45" t="s">
        <v>143</v>
      </c>
      <c r="C19" s="53"/>
      <c r="D19" s="50"/>
      <c r="E19" s="111" t="s">
        <v>37</v>
      </c>
      <c r="F19" s="111"/>
    </row>
    <row r="20" spans="1:21" ht="23.25">
      <c r="A20" s="179"/>
      <c r="B20" s="45"/>
      <c r="C20" s="49" t="s">
        <v>38</v>
      </c>
      <c r="D20" s="50"/>
      <c r="E20" s="108" t="s">
        <v>39</v>
      </c>
      <c r="F20" s="108"/>
    </row>
    <row r="21" spans="1:21" ht="23.25">
      <c r="A21" s="179"/>
      <c r="B21" s="45"/>
      <c r="C21" s="49"/>
      <c r="D21" s="50"/>
      <c r="E21" s="49"/>
      <c r="F21" s="49"/>
    </row>
    <row r="22" spans="1:21" ht="23.25">
      <c r="A22" s="179"/>
      <c r="B22" s="45"/>
      <c r="C22" s="49"/>
      <c r="D22" s="50"/>
      <c r="E22" s="49"/>
      <c r="F22" s="49"/>
    </row>
    <row r="23" spans="1:21" ht="23.25">
      <c r="A23" s="179"/>
      <c r="B23" s="45"/>
      <c r="C23" s="45"/>
      <c r="D23" s="45"/>
      <c r="E23" s="50"/>
      <c r="F23" s="50"/>
    </row>
    <row r="24" spans="1:21" ht="23.25">
      <c r="A24" s="179"/>
      <c r="B24" s="45"/>
      <c r="C24" s="45"/>
      <c r="D24" s="45"/>
      <c r="E24" s="50"/>
      <c r="F24" s="50"/>
    </row>
    <row r="25" spans="1:21" ht="23.25">
      <c r="A25" s="179"/>
      <c r="B25" s="45" t="s">
        <v>181</v>
      </c>
      <c r="C25" s="53"/>
      <c r="D25" s="50"/>
      <c r="E25" s="107" t="s">
        <v>182</v>
      </c>
      <c r="F25" s="107"/>
    </row>
    <row r="26" spans="1:21" ht="23.25">
      <c r="A26" s="179"/>
      <c r="B26" s="45"/>
      <c r="C26" s="49" t="s">
        <v>38</v>
      </c>
      <c r="D26" s="50"/>
      <c r="E26" s="108" t="s">
        <v>39</v>
      </c>
      <c r="F26" s="108"/>
    </row>
    <row r="27" spans="1:21" ht="18.75">
      <c r="A27" s="179"/>
    </row>
    <row r="28" spans="1:21" ht="18.75">
      <c r="A28" s="179"/>
    </row>
    <row r="29" spans="1:21" ht="18.75">
      <c r="A29" s="179"/>
    </row>
    <row r="30" spans="1:21" ht="18.75">
      <c r="A30" s="179"/>
    </row>
    <row r="31" spans="1:21" ht="18.75">
      <c r="A31" s="179"/>
    </row>
    <row r="32" spans="1:21" ht="18.75">
      <c r="A32" s="179"/>
    </row>
  </sheetData>
  <mergeCells count="47">
    <mergeCell ref="E20:F20"/>
    <mergeCell ref="E25:F25"/>
    <mergeCell ref="E26:F26"/>
    <mergeCell ref="P7:P8"/>
    <mergeCell ref="Q7:Q8"/>
    <mergeCell ref="R7:R8"/>
    <mergeCell ref="T7:T8"/>
    <mergeCell ref="U7:U8"/>
    <mergeCell ref="E19:F19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61" right="0.70866141732283461" top="0.74803149606299213" bottom="0.74803149606299213" header="0.31496062992125984" footer="0.31496062992125984"/>
  <pageSetup paperSize="9" scale="2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topLeftCell="A7" zoomScale="60" workbookViewId="0">
      <selection activeCell="B9" sqref="B9:U1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28.5703125" style="57" bestFit="1" customWidth="1"/>
    <col min="5" max="5" width="8" style="57" bestFit="1" customWidth="1"/>
    <col min="6" max="6" width="17.42578125" style="57" bestFit="1" customWidth="1"/>
    <col min="7" max="7" width="12.5703125" style="57" customWidth="1"/>
    <col min="8" max="8" width="31.85546875" style="57" customWidth="1"/>
    <col min="9" max="9" width="10.28515625" style="57" customWidth="1"/>
    <col min="10" max="10" width="8" style="57" bestFit="1" customWidth="1"/>
    <col min="11" max="11" width="10.7109375" style="57" customWidth="1"/>
    <col min="12" max="12" width="17.7109375" style="57" customWidth="1"/>
    <col min="13" max="13" width="17" style="57" customWidth="1"/>
    <col min="14" max="14" width="22.42578125" style="57" customWidth="1"/>
    <col min="15" max="15" width="18.85546875" style="57" customWidth="1"/>
    <col min="16" max="16" width="23.42578125" style="57" customWidth="1"/>
    <col min="17" max="17" width="23.140625" style="57" customWidth="1"/>
    <col min="18" max="18" width="22.425781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08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67.5" customHeight="1" thickBot="1">
      <c r="C2" s="159" t="s">
        <v>171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291.75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60.75" thickBot="1">
      <c r="B9" s="9" t="s">
        <v>107</v>
      </c>
      <c r="C9" s="10" t="s">
        <v>108</v>
      </c>
      <c r="D9" s="132">
        <v>250</v>
      </c>
      <c r="E9" s="133">
        <v>260</v>
      </c>
      <c r="F9" s="13">
        <f>E9/D9*100</f>
        <v>104</v>
      </c>
      <c r="G9" s="10">
        <v>10</v>
      </c>
      <c r="H9" s="14" t="s">
        <v>109</v>
      </c>
      <c r="I9" s="134">
        <v>98</v>
      </c>
      <c r="J9" s="135">
        <v>100</v>
      </c>
      <c r="K9" s="17">
        <f>J9/I9*100</f>
        <v>102.04081632653062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29847493.129999999</v>
      </c>
      <c r="Q9" s="18">
        <f>P9</f>
        <v>29847493.129999999</v>
      </c>
      <c r="R9" s="18">
        <f>P9*R20</f>
        <v>29846832.012802768</v>
      </c>
      <c r="S9" s="17">
        <f>R9/P9*100</f>
        <v>99.997785015999995</v>
      </c>
      <c r="T9" s="17">
        <f>R9/Q9*100</f>
        <v>99.997785015999995</v>
      </c>
      <c r="U9" s="56" t="s">
        <v>31</v>
      </c>
    </row>
    <row r="10" spans="2:21" ht="99" customHeight="1" thickBot="1">
      <c r="B10" s="9" t="s">
        <v>163</v>
      </c>
      <c r="C10" s="10" t="s">
        <v>108</v>
      </c>
      <c r="D10" s="132">
        <v>6</v>
      </c>
      <c r="E10" s="133">
        <v>8</v>
      </c>
      <c r="F10" s="13">
        <f t="shared" ref="F10:F18" si="0">E10/D10*100</f>
        <v>133.33333333333331</v>
      </c>
      <c r="G10" s="10">
        <v>10</v>
      </c>
      <c r="H10" s="14" t="s">
        <v>109</v>
      </c>
      <c r="I10" s="134">
        <v>98</v>
      </c>
      <c r="J10" s="135">
        <v>100</v>
      </c>
      <c r="K10" s="17">
        <f t="shared" ref="K10:K18" si="1">J10/I10*100</f>
        <v>102.04081632653062</v>
      </c>
      <c r="L10" s="10">
        <v>10</v>
      </c>
      <c r="M10" s="10" t="s">
        <v>57</v>
      </c>
      <c r="N10" s="10" t="s">
        <v>29</v>
      </c>
      <c r="O10" s="10" t="s">
        <v>30</v>
      </c>
      <c r="P10" s="18">
        <v>716339.84</v>
      </c>
      <c r="Q10" s="18">
        <f t="shared" ref="Q10:Q17" si="2">P10</f>
        <v>716339.84</v>
      </c>
      <c r="R10" s="18">
        <f>P10*R20</f>
        <v>716323.97318715835</v>
      </c>
      <c r="S10" s="17">
        <f t="shared" ref="S10:S18" si="3">R10/P10*100</f>
        <v>99.997785015999995</v>
      </c>
      <c r="T10" s="17">
        <f t="shared" ref="T10:T18" si="4">R10/Q10*100</f>
        <v>99.997785015999995</v>
      </c>
      <c r="U10" s="56" t="s">
        <v>31</v>
      </c>
    </row>
    <row r="11" spans="2:21" ht="108" customHeight="1" thickBot="1">
      <c r="B11" s="9" t="s">
        <v>147</v>
      </c>
      <c r="C11" s="10" t="s">
        <v>108</v>
      </c>
      <c r="D11" s="132">
        <v>1</v>
      </c>
      <c r="E11" s="133">
        <v>1</v>
      </c>
      <c r="F11" s="13">
        <f t="shared" si="0"/>
        <v>100</v>
      </c>
      <c r="G11" s="10">
        <v>10</v>
      </c>
      <c r="H11" s="14" t="s">
        <v>164</v>
      </c>
      <c r="I11" s="134">
        <v>98</v>
      </c>
      <c r="J11" s="135">
        <v>100</v>
      </c>
      <c r="K11" s="17">
        <f t="shared" si="1"/>
        <v>102.04081632653062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91115.46</v>
      </c>
      <c r="Q11" s="18">
        <f t="shared" si="2"/>
        <v>91115.46</v>
      </c>
      <c r="R11" s="18">
        <f>P11*R20</f>
        <v>91113.441807139476</v>
      </c>
      <c r="S11" s="17">
        <f t="shared" si="3"/>
        <v>99.997785015999995</v>
      </c>
      <c r="T11" s="17">
        <f t="shared" si="4"/>
        <v>99.997785015999995</v>
      </c>
      <c r="U11" s="56" t="s">
        <v>31</v>
      </c>
    </row>
    <row r="12" spans="2:21" ht="103.5" customHeight="1" thickBot="1">
      <c r="B12" s="9" t="s">
        <v>165</v>
      </c>
      <c r="C12" s="10" t="s">
        <v>108</v>
      </c>
      <c r="D12" s="132">
        <v>8</v>
      </c>
      <c r="E12" s="133">
        <v>8</v>
      </c>
      <c r="F12" s="13">
        <f t="shared" si="0"/>
        <v>100</v>
      </c>
      <c r="G12" s="10">
        <v>10</v>
      </c>
      <c r="H12" s="14" t="s">
        <v>166</v>
      </c>
      <c r="I12" s="134">
        <v>98</v>
      </c>
      <c r="J12" s="135">
        <v>100</v>
      </c>
      <c r="K12" s="17">
        <f t="shared" si="1"/>
        <v>102.04081632653062</v>
      </c>
      <c r="L12" s="10">
        <v>10</v>
      </c>
      <c r="M12" s="10" t="s">
        <v>29</v>
      </c>
      <c r="N12" s="10" t="s">
        <v>29</v>
      </c>
      <c r="O12" s="10" t="s">
        <v>30</v>
      </c>
      <c r="P12" s="173">
        <v>955119.78</v>
      </c>
      <c r="Q12" s="18">
        <f t="shared" si="2"/>
        <v>955119.78</v>
      </c>
      <c r="R12" s="18">
        <f>P12*R20</f>
        <v>955098.62424969219</v>
      </c>
      <c r="S12" s="17">
        <f t="shared" si="3"/>
        <v>99.997785015999995</v>
      </c>
      <c r="T12" s="17">
        <f t="shared" si="4"/>
        <v>99.997785015999995</v>
      </c>
      <c r="U12" s="56" t="s">
        <v>31</v>
      </c>
    </row>
    <row r="13" spans="2:21" ht="60.75" thickBot="1">
      <c r="B13" s="9" t="s">
        <v>110</v>
      </c>
      <c r="C13" s="10" t="s">
        <v>108</v>
      </c>
      <c r="D13" s="132">
        <v>249</v>
      </c>
      <c r="E13" s="133">
        <v>273</v>
      </c>
      <c r="F13" s="13">
        <f t="shared" si="0"/>
        <v>109.63855421686748</v>
      </c>
      <c r="G13" s="10">
        <v>10</v>
      </c>
      <c r="H13" s="14" t="s">
        <v>109</v>
      </c>
      <c r="I13" s="134">
        <v>98</v>
      </c>
      <c r="J13" s="135">
        <v>100</v>
      </c>
      <c r="K13" s="17">
        <f t="shared" si="1"/>
        <v>102.04081632653062</v>
      </c>
      <c r="L13" s="10">
        <v>10</v>
      </c>
      <c r="M13" s="10" t="s">
        <v>29</v>
      </c>
      <c r="N13" s="10" t="s">
        <v>29</v>
      </c>
      <c r="O13" s="10" t="s">
        <v>30</v>
      </c>
      <c r="P13" s="18">
        <v>29728103.16</v>
      </c>
      <c r="Q13" s="18">
        <f t="shared" si="2"/>
        <v>29728103.16</v>
      </c>
      <c r="R13" s="18">
        <f>P13*R20</f>
        <v>29727444.687271502</v>
      </c>
      <c r="S13" s="17">
        <f t="shared" si="3"/>
        <v>99.997785015999995</v>
      </c>
      <c r="T13" s="17">
        <f t="shared" si="4"/>
        <v>99.997785015999995</v>
      </c>
      <c r="U13" s="56" t="s">
        <v>31</v>
      </c>
    </row>
    <row r="14" spans="2:21" ht="108.75" thickBot="1">
      <c r="B14" s="139" t="s">
        <v>156</v>
      </c>
      <c r="C14" s="10" t="s">
        <v>108</v>
      </c>
      <c r="D14" s="132">
        <v>32</v>
      </c>
      <c r="E14" s="133">
        <v>33</v>
      </c>
      <c r="F14" s="13">
        <f t="shared" si="0"/>
        <v>103.125</v>
      </c>
      <c r="G14" s="10">
        <v>10</v>
      </c>
      <c r="H14" s="14" t="s">
        <v>153</v>
      </c>
      <c r="I14" s="10">
        <v>98</v>
      </c>
      <c r="J14" s="10">
        <v>100</v>
      </c>
      <c r="K14" s="17">
        <f t="shared" si="1"/>
        <v>102.04081632653062</v>
      </c>
      <c r="L14" s="10">
        <v>10</v>
      </c>
      <c r="M14" s="10" t="s">
        <v>29</v>
      </c>
      <c r="N14" s="10" t="s">
        <v>29</v>
      </c>
      <c r="O14" s="10" t="s">
        <v>30</v>
      </c>
      <c r="P14" s="18">
        <v>3820479.12</v>
      </c>
      <c r="Q14" s="18">
        <f t="shared" si="2"/>
        <v>3820479.12</v>
      </c>
      <c r="R14" s="18">
        <f>P14*R20</f>
        <v>3820394.4969987688</v>
      </c>
      <c r="S14" s="17">
        <f t="shared" si="3"/>
        <v>99.997785015999995</v>
      </c>
      <c r="T14" s="17">
        <f t="shared" si="4"/>
        <v>99.997785015999995</v>
      </c>
      <c r="U14" s="56" t="s">
        <v>31</v>
      </c>
    </row>
    <row r="15" spans="2:21" ht="126.75" thickBot="1">
      <c r="B15" s="139" t="s">
        <v>155</v>
      </c>
      <c r="C15" s="10" t="s">
        <v>108</v>
      </c>
      <c r="D15" s="132">
        <v>5</v>
      </c>
      <c r="E15" s="133">
        <v>5</v>
      </c>
      <c r="F15" s="13">
        <f t="shared" si="0"/>
        <v>100</v>
      </c>
      <c r="G15" s="10">
        <v>10</v>
      </c>
      <c r="H15" s="14" t="s">
        <v>153</v>
      </c>
      <c r="I15" s="10">
        <v>98</v>
      </c>
      <c r="J15" s="10">
        <v>100</v>
      </c>
      <c r="K15" s="17">
        <f t="shared" si="1"/>
        <v>102.04081632653062</v>
      </c>
      <c r="L15" s="10">
        <v>10</v>
      </c>
      <c r="M15" s="10" t="s">
        <v>29</v>
      </c>
      <c r="N15" s="10" t="s">
        <v>29</v>
      </c>
      <c r="O15" s="10" t="s">
        <v>30</v>
      </c>
      <c r="P15" s="18">
        <v>455577.3</v>
      </c>
      <c r="Q15" s="18">
        <f t="shared" si="2"/>
        <v>455577.3</v>
      </c>
      <c r="R15" s="18">
        <f>P15*R20</f>
        <v>455567.20903569733</v>
      </c>
      <c r="S15" s="17">
        <f t="shared" si="3"/>
        <v>99.997785015999995</v>
      </c>
      <c r="T15" s="17">
        <f t="shared" si="4"/>
        <v>99.997785015999995</v>
      </c>
      <c r="U15" s="56" t="s">
        <v>31</v>
      </c>
    </row>
    <row r="16" spans="2:21" ht="60.75" thickBot="1">
      <c r="B16" s="139" t="s">
        <v>113</v>
      </c>
      <c r="C16" s="10" t="s">
        <v>108</v>
      </c>
      <c r="D16" s="8">
        <v>21</v>
      </c>
      <c r="E16" s="8">
        <v>23</v>
      </c>
      <c r="F16" s="17">
        <f t="shared" si="0"/>
        <v>109.52380952380953</v>
      </c>
      <c r="G16" s="10">
        <v>10</v>
      </c>
      <c r="H16" s="14" t="s">
        <v>109</v>
      </c>
      <c r="I16" s="10">
        <v>98</v>
      </c>
      <c r="J16" s="10">
        <v>100</v>
      </c>
      <c r="K16" s="17">
        <f t="shared" si="1"/>
        <v>102.04081632653062</v>
      </c>
      <c r="L16" s="10">
        <v>10</v>
      </c>
      <c r="M16" s="10" t="s">
        <v>29</v>
      </c>
      <c r="N16" s="10" t="s">
        <v>29</v>
      </c>
      <c r="O16" s="10" t="s">
        <v>30</v>
      </c>
      <c r="P16" s="18">
        <v>2507189.42</v>
      </c>
      <c r="Q16" s="18">
        <f t="shared" si="2"/>
        <v>2507189.42</v>
      </c>
      <c r="R16" s="10">
        <f>P16*R20</f>
        <v>2507133.8861554973</v>
      </c>
      <c r="S16" s="17">
        <f t="shared" si="3"/>
        <v>99.997785016000009</v>
      </c>
      <c r="T16" s="17">
        <f t="shared" si="4"/>
        <v>99.997785016000009</v>
      </c>
      <c r="U16" s="56" t="s">
        <v>31</v>
      </c>
    </row>
    <row r="17" spans="2:21" ht="72.75" thickBot="1">
      <c r="B17" s="174" t="s">
        <v>114</v>
      </c>
      <c r="C17" s="23" t="s">
        <v>127</v>
      </c>
      <c r="D17" s="146">
        <v>20028</v>
      </c>
      <c r="E17" s="147">
        <v>20304</v>
      </c>
      <c r="F17" s="148">
        <f t="shared" si="0"/>
        <v>101.37807070101856</v>
      </c>
      <c r="G17" s="10">
        <v>10</v>
      </c>
      <c r="H17" s="10" t="s">
        <v>109</v>
      </c>
      <c r="I17" s="157">
        <v>98</v>
      </c>
      <c r="J17" s="156">
        <v>100</v>
      </c>
      <c r="K17" s="17">
        <f t="shared" si="1"/>
        <v>102.04081632653062</v>
      </c>
      <c r="L17" s="10">
        <v>10</v>
      </c>
      <c r="M17" s="10" t="s">
        <v>29</v>
      </c>
      <c r="N17" s="10" t="s">
        <v>29</v>
      </c>
      <c r="O17" s="10" t="s">
        <v>30</v>
      </c>
      <c r="P17" s="18">
        <v>7144153.0899999999</v>
      </c>
      <c r="Q17" s="18">
        <f t="shared" si="2"/>
        <v>7144153.0899999999</v>
      </c>
      <c r="R17" s="18">
        <f>P17*R20</f>
        <v>7143994.8481521206</v>
      </c>
      <c r="S17" s="17">
        <f t="shared" si="3"/>
        <v>99.997785015999995</v>
      </c>
      <c r="T17" s="17">
        <f t="shared" si="4"/>
        <v>99.997785015999995</v>
      </c>
      <c r="U17" s="56" t="s">
        <v>31</v>
      </c>
    </row>
    <row r="18" spans="2:21" ht="60" customHeight="1" thickBot="1">
      <c r="B18" s="175" t="s">
        <v>115</v>
      </c>
      <c r="C18" s="175" t="s">
        <v>129</v>
      </c>
      <c r="D18" s="147">
        <v>95</v>
      </c>
      <c r="E18" s="147">
        <v>95</v>
      </c>
      <c r="F18" s="148">
        <f t="shared" si="0"/>
        <v>100</v>
      </c>
      <c r="G18" s="10">
        <v>10</v>
      </c>
      <c r="H18" s="10" t="s">
        <v>130</v>
      </c>
      <c r="I18" s="155">
        <v>30</v>
      </c>
      <c r="J18" s="147">
        <v>30</v>
      </c>
      <c r="K18" s="17">
        <f t="shared" si="1"/>
        <v>100</v>
      </c>
      <c r="L18" s="10">
        <v>10</v>
      </c>
      <c r="M18" s="10" t="s">
        <v>29</v>
      </c>
      <c r="N18" s="10" t="s">
        <v>29</v>
      </c>
      <c r="O18" s="10" t="s">
        <v>30</v>
      </c>
      <c r="P18" s="173">
        <v>341361.6</v>
      </c>
      <c r="Q18" s="18">
        <v>341361.6</v>
      </c>
      <c r="R18" s="18">
        <v>341361.6</v>
      </c>
      <c r="S18" s="17">
        <f t="shared" si="3"/>
        <v>100</v>
      </c>
      <c r="T18" s="17">
        <f t="shared" si="4"/>
        <v>100</v>
      </c>
      <c r="U18" s="56" t="s">
        <v>31</v>
      </c>
    </row>
    <row r="19" spans="2:21">
      <c r="P19" s="141">
        <f>P9+P10+P11+P12+P13+P14+P15+P16+P17+P18</f>
        <v>75606931.899999991</v>
      </c>
      <c r="Q19" s="141">
        <f>Q9+Q10+Q11+Q12+Q13+Q14+Q15+Q16+Q17+Q18</f>
        <v>75606931.899999991</v>
      </c>
      <c r="R19" s="141">
        <f>R9+R10+R11+R12+R13+R14+R15+R16+R17+R18</f>
        <v>75605264.779660344</v>
      </c>
    </row>
    <row r="20" spans="2:21" ht="18">
      <c r="B20" s="140"/>
      <c r="Q20" s="176">
        <v>0.75882794729000003</v>
      </c>
      <c r="R20" s="176">
        <v>0.99997785015999996</v>
      </c>
    </row>
    <row r="24" spans="2:21" ht="23.25">
      <c r="B24" s="45" t="s">
        <v>131</v>
      </c>
      <c r="C24" s="53"/>
      <c r="D24" s="50"/>
      <c r="E24" s="107" t="s">
        <v>37</v>
      </c>
      <c r="F24" s="107"/>
    </row>
    <row r="25" spans="2:21" ht="23.25">
      <c r="B25" s="45"/>
      <c r="C25" s="49" t="s">
        <v>38</v>
      </c>
      <c r="D25" s="50"/>
      <c r="E25" s="108" t="s">
        <v>39</v>
      </c>
      <c r="F25" s="108"/>
    </row>
    <row r="26" spans="2:21" ht="23.25">
      <c r="B26" s="45"/>
      <c r="C26" s="49"/>
      <c r="D26" s="50"/>
      <c r="E26" s="49"/>
      <c r="F26" s="49"/>
    </row>
    <row r="27" spans="2:21" ht="23.25">
      <c r="B27" s="45"/>
      <c r="C27" s="49"/>
      <c r="D27" s="50"/>
      <c r="E27" s="49"/>
      <c r="F27" s="49"/>
    </row>
    <row r="28" spans="2:21" ht="23.25">
      <c r="B28" s="45"/>
      <c r="C28" s="45"/>
      <c r="D28" s="45"/>
      <c r="E28" s="50"/>
      <c r="F28" s="50"/>
    </row>
    <row r="29" spans="2:21" ht="23.25">
      <c r="B29" s="45"/>
      <c r="C29" s="45"/>
      <c r="D29" s="45"/>
      <c r="E29" s="50"/>
      <c r="F29" s="50"/>
    </row>
    <row r="30" spans="2:21" ht="23.25">
      <c r="B30" s="45" t="s">
        <v>40</v>
      </c>
      <c r="C30" s="53"/>
      <c r="D30" s="50"/>
      <c r="E30" s="107" t="s">
        <v>172</v>
      </c>
      <c r="F30" s="107"/>
    </row>
    <row r="31" spans="2:21" ht="23.25">
      <c r="B31" s="45"/>
      <c r="C31" s="49" t="s">
        <v>38</v>
      </c>
      <c r="D31" s="50"/>
      <c r="E31" s="108" t="s">
        <v>39</v>
      </c>
      <c r="F31" s="108"/>
    </row>
  </sheetData>
  <mergeCells count="47">
    <mergeCell ref="E25:F25"/>
    <mergeCell ref="E30:F30"/>
    <mergeCell ref="E31:F31"/>
    <mergeCell ref="P7:P8"/>
    <mergeCell ref="Q7:Q8"/>
    <mergeCell ref="R7:R8"/>
    <mergeCell ref="T7:T8"/>
    <mergeCell ref="U7:U8"/>
    <mergeCell ref="E24:F24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61" right="0.70866141732283461" top="0.74803149606299213" bottom="0.74803149606299213" header="0.31496062992125984" footer="0.31496062992125984"/>
  <pageSetup paperSize="9" scale="34" firstPageNumber="2" fitToHeight="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zoomScale="75" workbookViewId="0">
      <pane xSplit="1" ySplit="6" topLeftCell="B7" activePane="bottomRight" state="frozen"/>
      <selection activeCell="B9" sqref="B9:U20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21" width="24.85546875" style="57" customWidth="1"/>
    <col min="22" max="16384" width="9.140625" style="57"/>
  </cols>
  <sheetData>
    <row r="1" spans="1:21" ht="96.75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3" customHeight="1" thickBot="1">
      <c r="C2" s="159" t="s">
        <v>160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106.5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36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.75" thickBot="1">
      <c r="A9" s="57">
        <v>1</v>
      </c>
      <c r="B9" s="9" t="s">
        <v>107</v>
      </c>
      <c r="C9" s="10" t="s">
        <v>108</v>
      </c>
      <c r="D9" s="138">
        <v>112</v>
      </c>
      <c r="E9" s="169">
        <v>112</v>
      </c>
      <c r="F9" s="13">
        <f t="shared" ref="F9:F20" si="0">E9/D9*100</f>
        <v>100</v>
      </c>
      <c r="G9" s="10">
        <v>10</v>
      </c>
      <c r="H9" s="14" t="s">
        <v>109</v>
      </c>
      <c r="I9" s="132">
        <v>100</v>
      </c>
      <c r="J9" s="133">
        <v>100</v>
      </c>
      <c r="K9" s="64">
        <f>J9/I9*100</f>
        <v>100</v>
      </c>
      <c r="L9" s="8">
        <v>10</v>
      </c>
      <c r="M9" s="10" t="s">
        <v>29</v>
      </c>
      <c r="N9" s="10" t="s">
        <v>29</v>
      </c>
      <c r="O9" s="10" t="s">
        <v>30</v>
      </c>
      <c r="P9" s="18">
        <v>14951556.359999999</v>
      </c>
      <c r="Q9" s="18">
        <v>14951556.359999999</v>
      </c>
      <c r="R9" s="18">
        <v>15132958.380000001</v>
      </c>
      <c r="S9" s="17">
        <f>R9/P9*100</f>
        <v>101.21326513195179</v>
      </c>
      <c r="T9" s="17">
        <f>R9/Q9*100</f>
        <v>101.21326513195179</v>
      </c>
      <c r="U9" s="56" t="s">
        <v>31</v>
      </c>
    </row>
    <row r="10" spans="1:21" ht="90.75" thickBot="1">
      <c r="A10" s="57">
        <v>2</v>
      </c>
      <c r="B10" s="9" t="s">
        <v>161</v>
      </c>
      <c r="C10" s="10" t="s">
        <v>108</v>
      </c>
      <c r="D10" s="138">
        <v>0</v>
      </c>
      <c r="E10" s="133">
        <v>0</v>
      </c>
      <c r="F10" s="13" t="e">
        <f t="shared" si="0"/>
        <v>#DIV/0!</v>
      </c>
      <c r="G10" s="10">
        <v>10</v>
      </c>
      <c r="H10" s="14" t="s">
        <v>109</v>
      </c>
      <c r="I10" s="132">
        <v>100</v>
      </c>
      <c r="J10" s="133">
        <v>0</v>
      </c>
      <c r="K10" s="64">
        <f t="shared" ref="K10:K20" si="1">J10/I10*100</f>
        <v>0</v>
      </c>
      <c r="L10" s="8">
        <v>10</v>
      </c>
      <c r="M10" s="10" t="s">
        <v>162</v>
      </c>
      <c r="N10" s="10" t="s">
        <v>162</v>
      </c>
      <c r="O10" s="10" t="s">
        <v>162</v>
      </c>
      <c r="P10" s="18">
        <v>0</v>
      </c>
      <c r="Q10" s="21">
        <v>0</v>
      </c>
      <c r="R10" s="21">
        <v>0</v>
      </c>
      <c r="S10" s="17" t="e">
        <f t="shared" ref="S10:S20" si="2">R10/P10*100</f>
        <v>#DIV/0!</v>
      </c>
      <c r="T10" s="17" t="e">
        <f t="shared" ref="T10:T20" si="3">R10/Q10*100</f>
        <v>#DIV/0!</v>
      </c>
      <c r="U10" s="56" t="s">
        <v>31</v>
      </c>
    </row>
    <row r="11" spans="1:21" ht="90.75" thickBot="1">
      <c r="A11" s="57">
        <v>3</v>
      </c>
      <c r="B11" s="9" t="s">
        <v>163</v>
      </c>
      <c r="C11" s="10" t="s">
        <v>108</v>
      </c>
      <c r="D11" s="132">
        <v>3</v>
      </c>
      <c r="E11" s="133">
        <v>3</v>
      </c>
      <c r="F11" s="13">
        <f t="shared" si="0"/>
        <v>100</v>
      </c>
      <c r="G11" s="10">
        <v>10</v>
      </c>
      <c r="H11" s="14" t="s">
        <v>109</v>
      </c>
      <c r="I11" s="132">
        <v>100</v>
      </c>
      <c r="J11" s="133">
        <v>100</v>
      </c>
      <c r="K11" s="64">
        <f t="shared" si="1"/>
        <v>100</v>
      </c>
      <c r="L11" s="8">
        <v>10</v>
      </c>
      <c r="M11" s="10" t="s">
        <v>29</v>
      </c>
      <c r="N11" s="10" t="s">
        <v>29</v>
      </c>
      <c r="O11" s="10" t="s">
        <v>30</v>
      </c>
      <c r="P11" s="18">
        <v>403115.57</v>
      </c>
      <c r="Q11" s="21">
        <v>403115.57</v>
      </c>
      <c r="R11" s="21">
        <v>403115.57</v>
      </c>
      <c r="S11" s="17">
        <f t="shared" si="2"/>
        <v>100</v>
      </c>
      <c r="T11" s="17">
        <f t="shared" si="3"/>
        <v>100</v>
      </c>
      <c r="U11" s="56" t="s">
        <v>31</v>
      </c>
    </row>
    <row r="12" spans="1:21" ht="141.75" customHeight="1" thickBot="1">
      <c r="A12" s="57">
        <v>4</v>
      </c>
      <c r="B12" s="9" t="s">
        <v>147</v>
      </c>
      <c r="C12" s="10" t="s">
        <v>108</v>
      </c>
      <c r="D12" s="132">
        <v>1</v>
      </c>
      <c r="E12" s="133">
        <v>1</v>
      </c>
      <c r="F12" s="13">
        <f t="shared" si="0"/>
        <v>100</v>
      </c>
      <c r="G12" s="10">
        <v>10</v>
      </c>
      <c r="H12" s="14" t="s">
        <v>164</v>
      </c>
      <c r="I12" s="132">
        <v>100</v>
      </c>
      <c r="J12" s="133">
        <v>100</v>
      </c>
      <c r="K12" s="64">
        <f t="shared" si="1"/>
        <v>100</v>
      </c>
      <c r="L12" s="8">
        <v>10</v>
      </c>
      <c r="M12" s="10" t="s">
        <v>29</v>
      </c>
      <c r="N12" s="10" t="s">
        <v>29</v>
      </c>
      <c r="O12" s="10" t="s">
        <v>30</v>
      </c>
      <c r="P12" s="18">
        <v>137059.29</v>
      </c>
      <c r="Q12" s="21">
        <v>137059.29</v>
      </c>
      <c r="R12" s="21">
        <v>133028.14000000001</v>
      </c>
      <c r="S12" s="17">
        <f t="shared" si="2"/>
        <v>97.058827606651107</v>
      </c>
      <c r="T12" s="17">
        <f t="shared" si="3"/>
        <v>97.058827606651107</v>
      </c>
      <c r="U12" s="56" t="s">
        <v>31</v>
      </c>
    </row>
    <row r="13" spans="1:21" ht="141.75" customHeight="1" thickBot="1">
      <c r="A13" s="57">
        <v>5</v>
      </c>
      <c r="B13" s="9" t="s">
        <v>165</v>
      </c>
      <c r="C13" s="10" t="s">
        <v>108</v>
      </c>
      <c r="D13" s="132">
        <v>4</v>
      </c>
      <c r="E13" s="133">
        <v>4</v>
      </c>
      <c r="F13" s="13">
        <f t="shared" si="0"/>
        <v>100</v>
      </c>
      <c r="G13" s="10">
        <v>10</v>
      </c>
      <c r="H13" s="14" t="s">
        <v>166</v>
      </c>
      <c r="I13" s="132">
        <v>100</v>
      </c>
      <c r="J13" s="133">
        <v>100</v>
      </c>
      <c r="K13" s="64">
        <f t="shared" si="1"/>
        <v>100</v>
      </c>
      <c r="L13" s="8">
        <v>10</v>
      </c>
      <c r="M13" s="10" t="s">
        <v>29</v>
      </c>
      <c r="N13" s="10" t="s">
        <v>29</v>
      </c>
      <c r="O13" s="10" t="s">
        <v>30</v>
      </c>
      <c r="P13" s="18">
        <v>532112.55000000005</v>
      </c>
      <c r="Q13" s="21">
        <v>532112.55000000005</v>
      </c>
      <c r="R13" s="21">
        <v>536143.69999999995</v>
      </c>
      <c r="S13" s="17">
        <f t="shared" si="2"/>
        <v>100.7575746897907</v>
      </c>
      <c r="T13" s="17">
        <f t="shared" si="3"/>
        <v>100.7575746897907</v>
      </c>
      <c r="U13" s="56" t="s">
        <v>31</v>
      </c>
    </row>
    <row r="14" spans="1:21" ht="75.75" thickBot="1">
      <c r="A14" s="57">
        <v>6</v>
      </c>
      <c r="B14" s="9" t="s">
        <v>110</v>
      </c>
      <c r="C14" s="10" t="s">
        <v>108</v>
      </c>
      <c r="D14" s="132">
        <v>164</v>
      </c>
      <c r="E14" s="133">
        <v>163</v>
      </c>
      <c r="F14" s="13">
        <f t="shared" si="0"/>
        <v>99.390243902439025</v>
      </c>
      <c r="G14" s="10">
        <v>10</v>
      </c>
      <c r="H14" s="14" t="s">
        <v>109</v>
      </c>
      <c r="I14" s="132">
        <v>98</v>
      </c>
      <c r="J14" s="133">
        <v>98</v>
      </c>
      <c r="K14" s="64">
        <f t="shared" si="1"/>
        <v>100</v>
      </c>
      <c r="L14" s="8">
        <v>10</v>
      </c>
      <c r="M14" s="10" t="s">
        <v>29</v>
      </c>
      <c r="N14" s="10" t="s">
        <v>29</v>
      </c>
      <c r="O14" s="10" t="s">
        <v>30</v>
      </c>
      <c r="P14" s="18">
        <v>21889175.280000001</v>
      </c>
      <c r="Q14" s="21">
        <v>21889175.280000001</v>
      </c>
      <c r="R14" s="21">
        <v>21695679.800000001</v>
      </c>
      <c r="S14" s="17">
        <f t="shared" si="2"/>
        <v>99.116022063303603</v>
      </c>
      <c r="T14" s="17">
        <f t="shared" si="3"/>
        <v>99.116022063303603</v>
      </c>
      <c r="U14" s="56" t="s">
        <v>31</v>
      </c>
    </row>
    <row r="15" spans="1:21" ht="108.75" thickBot="1">
      <c r="A15" s="57">
        <v>7</v>
      </c>
      <c r="B15" s="139" t="s">
        <v>156</v>
      </c>
      <c r="C15" s="10" t="s">
        <v>108</v>
      </c>
      <c r="D15" s="138">
        <v>4</v>
      </c>
      <c r="E15" s="169">
        <v>4</v>
      </c>
      <c r="F15" s="13">
        <f t="shared" si="0"/>
        <v>100</v>
      </c>
      <c r="G15" s="10">
        <v>10</v>
      </c>
      <c r="H15" s="14" t="s">
        <v>153</v>
      </c>
      <c r="I15" s="8">
        <v>100</v>
      </c>
      <c r="J15" s="8">
        <v>100</v>
      </c>
      <c r="K15" s="64">
        <f t="shared" si="1"/>
        <v>100</v>
      </c>
      <c r="L15" s="8">
        <v>10</v>
      </c>
      <c r="M15" s="10" t="s">
        <v>29</v>
      </c>
      <c r="N15" s="10" t="s">
        <v>29</v>
      </c>
      <c r="O15" s="10" t="s">
        <v>30</v>
      </c>
      <c r="P15" s="18">
        <v>532112.55000000005</v>
      </c>
      <c r="Q15" s="21">
        <v>532112.55000000005</v>
      </c>
      <c r="R15" s="21">
        <v>536143.69999999995</v>
      </c>
      <c r="S15" s="17">
        <f t="shared" si="2"/>
        <v>100.7575746897907</v>
      </c>
      <c r="T15" s="17">
        <f t="shared" si="3"/>
        <v>100.7575746897907</v>
      </c>
      <c r="U15" s="56" t="s">
        <v>31</v>
      </c>
    </row>
    <row r="16" spans="1:21" ht="105.75" thickBot="1">
      <c r="A16" s="57">
        <v>8</v>
      </c>
      <c r="B16" s="139" t="s">
        <v>167</v>
      </c>
      <c r="C16" s="10" t="s">
        <v>108</v>
      </c>
      <c r="D16" s="138">
        <v>4</v>
      </c>
      <c r="E16" s="169">
        <v>4</v>
      </c>
      <c r="F16" s="13">
        <f t="shared" si="0"/>
        <v>100</v>
      </c>
      <c r="G16" s="10">
        <v>10</v>
      </c>
      <c r="H16" s="14" t="s">
        <v>153</v>
      </c>
      <c r="I16" s="8">
        <v>100</v>
      </c>
      <c r="J16" s="8">
        <v>100</v>
      </c>
      <c r="K16" s="64">
        <f t="shared" si="1"/>
        <v>100</v>
      </c>
      <c r="L16" s="8">
        <v>10</v>
      </c>
      <c r="M16" s="10" t="s">
        <v>29</v>
      </c>
      <c r="N16" s="10" t="s">
        <v>29</v>
      </c>
      <c r="O16" s="10" t="s">
        <v>30</v>
      </c>
      <c r="P16" s="18">
        <v>532112.55000000005</v>
      </c>
      <c r="Q16" s="21">
        <v>532112.55000000005</v>
      </c>
      <c r="R16" s="21">
        <v>536143.69999999995</v>
      </c>
      <c r="S16" s="17">
        <f t="shared" si="2"/>
        <v>100.7575746897907</v>
      </c>
      <c r="T16" s="17">
        <f t="shared" si="3"/>
        <v>100.7575746897907</v>
      </c>
      <c r="U16" s="56" t="s">
        <v>31</v>
      </c>
    </row>
    <row r="17" spans="1:21" ht="75.75" thickBot="1">
      <c r="A17" s="57">
        <v>9</v>
      </c>
      <c r="B17" s="139" t="s">
        <v>113</v>
      </c>
      <c r="C17" s="10" t="s">
        <v>108</v>
      </c>
      <c r="D17" s="153">
        <v>10</v>
      </c>
      <c r="E17" s="153">
        <v>10</v>
      </c>
      <c r="F17" s="17">
        <f t="shared" si="0"/>
        <v>100</v>
      </c>
      <c r="G17" s="10">
        <v>10</v>
      </c>
      <c r="H17" s="14" t="s">
        <v>109</v>
      </c>
      <c r="I17" s="8">
        <v>100</v>
      </c>
      <c r="J17" s="8">
        <v>100</v>
      </c>
      <c r="K17" s="64">
        <f t="shared" si="1"/>
        <v>100</v>
      </c>
      <c r="L17" s="8">
        <v>10</v>
      </c>
      <c r="M17" s="10" t="s">
        <v>29</v>
      </c>
      <c r="N17" s="10" t="s">
        <v>29</v>
      </c>
      <c r="O17" s="10" t="s">
        <v>30</v>
      </c>
      <c r="P17" s="18">
        <v>1334312.52</v>
      </c>
      <c r="Q17" s="21">
        <v>1334312.52</v>
      </c>
      <c r="R17" s="21">
        <v>1338343.68</v>
      </c>
      <c r="S17" s="17">
        <f t="shared" si="2"/>
        <v>100.30211512966991</v>
      </c>
      <c r="T17" s="17">
        <f t="shared" si="3"/>
        <v>100.30211512966991</v>
      </c>
      <c r="U17" s="56" t="s">
        <v>31</v>
      </c>
    </row>
    <row r="18" spans="1:21" ht="75.75" hidden="1" thickBot="1">
      <c r="B18" s="139" t="s">
        <v>168</v>
      </c>
      <c r="C18" s="10" t="s">
        <v>108</v>
      </c>
      <c r="D18" s="153">
        <v>0</v>
      </c>
      <c r="E18" s="153">
        <v>0</v>
      </c>
      <c r="F18" s="17" t="e">
        <f t="shared" si="0"/>
        <v>#DIV/0!</v>
      </c>
      <c r="G18" s="10">
        <v>10</v>
      </c>
      <c r="H18" s="14" t="s">
        <v>109</v>
      </c>
      <c r="I18" s="8"/>
      <c r="J18" s="8"/>
      <c r="K18" s="64" t="e">
        <f t="shared" si="1"/>
        <v>#DIV/0!</v>
      </c>
      <c r="L18" s="8">
        <v>10</v>
      </c>
      <c r="M18" s="10"/>
      <c r="N18" s="10"/>
      <c r="O18" s="10"/>
      <c r="P18" s="18"/>
      <c r="Q18" s="21"/>
      <c r="R18" s="21"/>
      <c r="S18" s="17" t="e">
        <f t="shared" si="2"/>
        <v>#DIV/0!</v>
      </c>
      <c r="T18" s="17" t="e">
        <f t="shared" si="3"/>
        <v>#DIV/0!</v>
      </c>
      <c r="U18" s="56" t="s">
        <v>31</v>
      </c>
    </row>
    <row r="19" spans="1:21" ht="180.75" thickBot="1">
      <c r="A19" s="57">
        <v>10</v>
      </c>
      <c r="B19" s="9" t="s">
        <v>114</v>
      </c>
      <c r="C19" s="10" t="s">
        <v>127</v>
      </c>
      <c r="D19" s="166">
        <v>14688</v>
      </c>
      <c r="E19" s="170">
        <v>14688</v>
      </c>
      <c r="F19" s="148">
        <f t="shared" si="0"/>
        <v>100</v>
      </c>
      <c r="G19" s="10">
        <v>10</v>
      </c>
      <c r="H19" s="10" t="s">
        <v>142</v>
      </c>
      <c r="I19" s="146">
        <v>95</v>
      </c>
      <c r="J19" s="147">
        <v>95</v>
      </c>
      <c r="K19" s="64">
        <f t="shared" si="1"/>
        <v>100</v>
      </c>
      <c r="L19" s="8">
        <v>10</v>
      </c>
      <c r="M19" s="10" t="s">
        <v>29</v>
      </c>
      <c r="N19" s="10" t="s">
        <v>29</v>
      </c>
      <c r="O19" s="10" t="s">
        <v>30</v>
      </c>
      <c r="P19" s="18">
        <v>1000000</v>
      </c>
      <c r="Q19" s="21">
        <v>1000000</v>
      </c>
      <c r="R19" s="21">
        <v>1000000</v>
      </c>
      <c r="S19" s="17">
        <f t="shared" si="2"/>
        <v>100</v>
      </c>
      <c r="T19" s="17">
        <f t="shared" si="3"/>
        <v>100</v>
      </c>
      <c r="U19" s="56" t="s">
        <v>31</v>
      </c>
    </row>
    <row r="20" spans="1:21" ht="90.75" thickBot="1">
      <c r="A20" s="57">
        <v>11</v>
      </c>
      <c r="B20" s="9" t="s">
        <v>115</v>
      </c>
      <c r="C20" s="10" t="s">
        <v>129</v>
      </c>
      <c r="D20" s="166">
        <v>68</v>
      </c>
      <c r="E20" s="147">
        <v>68</v>
      </c>
      <c r="F20" s="148">
        <f t="shared" si="0"/>
        <v>100</v>
      </c>
      <c r="G20" s="10">
        <v>10</v>
      </c>
      <c r="H20" s="10" t="s">
        <v>130</v>
      </c>
      <c r="I20" s="146">
        <v>100</v>
      </c>
      <c r="J20" s="147">
        <v>100</v>
      </c>
      <c r="K20" s="64">
        <f t="shared" si="1"/>
        <v>100</v>
      </c>
      <c r="L20" s="8">
        <v>10</v>
      </c>
      <c r="M20" s="10" t="s">
        <v>29</v>
      </c>
      <c r="N20" s="10" t="s">
        <v>29</v>
      </c>
      <c r="O20" s="10" t="s">
        <v>30</v>
      </c>
      <c r="P20" s="18">
        <v>250358.2</v>
      </c>
      <c r="Q20" s="21">
        <v>250358.2</v>
      </c>
      <c r="R20" s="21">
        <v>250358.2</v>
      </c>
      <c r="S20" s="17">
        <f t="shared" si="2"/>
        <v>100</v>
      </c>
      <c r="T20" s="17">
        <f t="shared" si="3"/>
        <v>100</v>
      </c>
      <c r="U20" s="56" t="s">
        <v>31</v>
      </c>
    </row>
    <row r="21" spans="1:21" ht="18.75">
      <c r="D21" s="171">
        <f>D9+D10+D11+D12+D13+D14+D15+D16+D17</f>
        <v>302</v>
      </c>
      <c r="E21" s="171">
        <f>E9+E10+E11+E12+E13+E14+E15+E16+E17</f>
        <v>301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>
        <f>P9+P10+P11+P12+P13+P14+P15+P16+P17+P20+P19</f>
        <v>41561914.869999997</v>
      </c>
      <c r="Q21" s="171">
        <f>Q9+Q10+Q11+Q12+Q13+Q14+Q15+Q16+Q17+Q20+Q19</f>
        <v>41561914.869999997</v>
      </c>
      <c r="R21" s="171">
        <f>R9+R10+R11+R12+R13+R14+R15+R16+R17+R20+R19</f>
        <v>41561914.870000012</v>
      </c>
      <c r="S21" s="171"/>
      <c r="T21" s="171"/>
      <c r="U21" s="171"/>
    </row>
    <row r="22" spans="1:21">
      <c r="I22" s="172"/>
      <c r="J22" s="172"/>
      <c r="K22" s="172"/>
      <c r="L22" s="172"/>
    </row>
    <row r="23" spans="1:21">
      <c r="I23" s="172"/>
      <c r="J23" s="172"/>
      <c r="K23" s="172"/>
      <c r="L23" s="172"/>
    </row>
    <row r="24" spans="1:21">
      <c r="I24" s="172"/>
      <c r="J24" s="172"/>
      <c r="K24" s="172"/>
      <c r="L24" s="172"/>
    </row>
    <row r="25" spans="1:21">
      <c r="I25" s="172"/>
      <c r="J25" s="172"/>
      <c r="K25" s="172"/>
      <c r="L25" s="172"/>
    </row>
    <row r="26" spans="1:21" ht="23.25">
      <c r="B26" s="45" t="s">
        <v>131</v>
      </c>
      <c r="C26" s="53"/>
      <c r="D26" s="50"/>
      <c r="E26" s="107" t="s">
        <v>37</v>
      </c>
      <c r="F26" s="107"/>
      <c r="I26" s="172"/>
      <c r="J26" s="172"/>
      <c r="K26" s="172"/>
      <c r="L26" s="172"/>
    </row>
    <row r="27" spans="1:21" ht="23.25">
      <c r="B27" s="45"/>
      <c r="C27" s="49" t="s">
        <v>38</v>
      </c>
      <c r="D27" s="50"/>
      <c r="E27" s="108" t="s">
        <v>39</v>
      </c>
      <c r="F27" s="108"/>
      <c r="I27" s="172"/>
      <c r="J27" s="172"/>
      <c r="K27" s="172"/>
      <c r="L27" s="172"/>
    </row>
    <row r="28" spans="1:21" ht="23.25">
      <c r="B28" s="45"/>
      <c r="C28" s="49"/>
      <c r="D28" s="50"/>
      <c r="E28" s="49"/>
      <c r="F28" s="49"/>
      <c r="I28" s="172"/>
      <c r="J28" s="172"/>
      <c r="K28" s="172"/>
      <c r="L28" s="172"/>
    </row>
    <row r="29" spans="1:21" ht="23.25">
      <c r="B29" s="45"/>
      <c r="C29" s="49"/>
      <c r="D29" s="50"/>
      <c r="E29" s="49"/>
      <c r="F29" s="49"/>
      <c r="I29" s="172"/>
      <c r="J29" s="172"/>
      <c r="K29" s="172"/>
      <c r="L29" s="172"/>
    </row>
    <row r="30" spans="1:21" ht="23.25">
      <c r="B30" s="45"/>
      <c r="C30" s="45"/>
      <c r="D30" s="45"/>
      <c r="E30" s="50"/>
      <c r="F30" s="50"/>
      <c r="I30" s="172"/>
      <c r="J30" s="172"/>
      <c r="K30" s="172"/>
      <c r="L30" s="172"/>
    </row>
    <row r="31" spans="1:21" ht="23.25">
      <c r="B31" s="45"/>
      <c r="C31" s="45"/>
      <c r="D31" s="45"/>
      <c r="E31" s="50"/>
      <c r="F31" s="50"/>
      <c r="I31" s="172"/>
      <c r="J31" s="172"/>
      <c r="K31" s="172"/>
      <c r="L31" s="172"/>
    </row>
    <row r="32" spans="1:21" ht="23.25">
      <c r="B32" s="45" t="s">
        <v>169</v>
      </c>
      <c r="C32" s="53"/>
      <c r="D32" s="50"/>
      <c r="E32" s="107" t="s">
        <v>170</v>
      </c>
      <c r="F32" s="107"/>
      <c r="I32" s="172"/>
      <c r="J32" s="172"/>
      <c r="K32" s="172"/>
      <c r="L32" s="172"/>
    </row>
    <row r="33" spans="2:12" ht="23.25">
      <c r="B33" s="45"/>
      <c r="C33" s="49" t="s">
        <v>38</v>
      </c>
      <c r="D33" s="50"/>
      <c r="E33" s="108" t="s">
        <v>39</v>
      </c>
      <c r="F33" s="108"/>
      <c r="I33" s="172"/>
      <c r="J33" s="172"/>
      <c r="K33" s="172"/>
      <c r="L33" s="172"/>
    </row>
    <row r="34" spans="2:12">
      <c r="I34" s="172"/>
      <c r="J34" s="172"/>
      <c r="K34" s="172"/>
      <c r="L34" s="172"/>
    </row>
    <row r="35" spans="2:12">
      <c r="I35" s="172"/>
      <c r="J35" s="172"/>
      <c r="K35" s="172"/>
      <c r="L35" s="172"/>
    </row>
    <row r="36" spans="2:12">
      <c r="I36" s="172"/>
      <c r="J36" s="172"/>
      <c r="K36" s="172"/>
      <c r="L36" s="172"/>
    </row>
    <row r="37" spans="2:12">
      <c r="I37" s="172"/>
      <c r="J37" s="172"/>
      <c r="K37" s="172"/>
      <c r="L37" s="172"/>
    </row>
    <row r="38" spans="2:12">
      <c r="I38" s="172"/>
      <c r="J38" s="172"/>
      <c r="K38" s="172"/>
      <c r="L38" s="172"/>
    </row>
    <row r="39" spans="2:12">
      <c r="I39" s="172"/>
      <c r="J39" s="172"/>
      <c r="K39" s="172"/>
      <c r="L39" s="172"/>
    </row>
    <row r="40" spans="2:12">
      <c r="I40" s="172"/>
      <c r="J40" s="172"/>
      <c r="K40" s="172"/>
      <c r="L40" s="172"/>
    </row>
    <row r="41" spans="2:12">
      <c r="I41" s="172"/>
      <c r="J41" s="172"/>
      <c r="K41" s="172"/>
      <c r="L41" s="172"/>
    </row>
  </sheetData>
  <mergeCells count="47">
    <mergeCell ref="E27:F27"/>
    <mergeCell ref="E32:F32"/>
    <mergeCell ref="E33:F33"/>
    <mergeCell ref="P7:P8"/>
    <mergeCell ref="Q7:Q8"/>
    <mergeCell ref="R7:R8"/>
    <mergeCell ref="T7:T8"/>
    <mergeCell ref="U7:U8"/>
    <mergeCell ref="E26:F26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39370078740157477" right="0.39370078740157477" top="0.39370078740157477" bottom="0.23622047244094491" header="0.31496062992125984" footer="0.31496062992125984"/>
  <pageSetup paperSize="9" scale="27" fitToWidth="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4"/>
  <sheetViews>
    <sheetView topLeftCell="B14" zoomScale="60" workbookViewId="0">
      <selection activeCell="B9" sqref="B9:U21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20" style="57" customWidth="1"/>
    <col min="13" max="13" width="20.28515625" style="57" customWidth="1"/>
    <col min="14" max="14" width="22.5703125" style="57" customWidth="1"/>
    <col min="15" max="15" width="14.42578125" style="57" customWidth="1"/>
    <col min="16" max="16" width="23.42578125" style="57" customWidth="1"/>
    <col min="17" max="17" width="27" style="57" customWidth="1"/>
    <col min="18" max="18" width="22.8554687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22.25" customHeight="1">
      <c r="C1" s="125" t="s">
        <v>145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2:21" ht="59.25" customHeight="1" thickBot="1">
      <c r="C2" s="159" t="s">
        <v>146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124.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54.75" thickBot="1">
      <c r="B9" s="9" t="s">
        <v>107</v>
      </c>
      <c r="C9" s="10" t="s">
        <v>108</v>
      </c>
      <c r="D9" s="132">
        <v>691</v>
      </c>
      <c r="E9" s="133">
        <v>691</v>
      </c>
      <c r="F9" s="13">
        <f>E9/D9*100</f>
        <v>100</v>
      </c>
      <c r="G9" s="10">
        <v>10</v>
      </c>
      <c r="H9" s="14" t="s">
        <v>109</v>
      </c>
      <c r="I9" s="134">
        <v>98</v>
      </c>
      <c r="J9" s="135">
        <v>98.5</v>
      </c>
      <c r="K9" s="17">
        <f>J9/I9*100</f>
        <v>100.51020408163265</v>
      </c>
      <c r="L9" s="10"/>
      <c r="M9" s="10" t="s">
        <v>29</v>
      </c>
      <c r="N9" s="10" t="s">
        <v>29</v>
      </c>
      <c r="O9" s="10" t="s">
        <v>30</v>
      </c>
      <c r="P9" s="160">
        <v>62476302.030000001</v>
      </c>
      <c r="Q9" s="161">
        <v>62476302.030000001</v>
      </c>
      <c r="R9" s="161">
        <v>62476302.030000001</v>
      </c>
      <c r="S9" s="17">
        <f>R9/P9*100</f>
        <v>100</v>
      </c>
      <c r="T9" s="17">
        <f>R9/Q9*100</f>
        <v>100</v>
      </c>
      <c r="U9" s="56" t="s">
        <v>31</v>
      </c>
    </row>
    <row r="10" spans="2:21" ht="141.75" customHeight="1" thickBot="1">
      <c r="B10" s="9" t="s">
        <v>147</v>
      </c>
      <c r="C10" s="10" t="s">
        <v>108</v>
      </c>
      <c r="D10" s="132">
        <v>4</v>
      </c>
      <c r="E10" s="133">
        <v>4</v>
      </c>
      <c r="F10" s="13">
        <v>585</v>
      </c>
      <c r="G10" s="10">
        <v>10</v>
      </c>
      <c r="H10" s="14" t="s">
        <v>148</v>
      </c>
      <c r="I10" s="134">
        <v>98</v>
      </c>
      <c r="J10" s="135">
        <v>100</v>
      </c>
      <c r="K10" s="17">
        <f t="shared" ref="K10:K21" si="0">J10/I10*100</f>
        <v>102.04081632653062</v>
      </c>
      <c r="L10" s="10"/>
      <c r="M10" s="10" t="s">
        <v>29</v>
      </c>
      <c r="N10" s="10" t="s">
        <v>29</v>
      </c>
      <c r="O10" s="10" t="s">
        <v>30</v>
      </c>
      <c r="P10" s="160">
        <v>361657.32</v>
      </c>
      <c r="Q10" s="160">
        <v>361657.32</v>
      </c>
      <c r="R10" s="160">
        <v>361657.32</v>
      </c>
      <c r="S10" s="17">
        <f t="shared" ref="S10:S21" si="1">R10/P10*100</f>
        <v>100</v>
      </c>
      <c r="T10" s="17">
        <f t="shared" ref="T10:T21" si="2">R10/Q10*100</f>
        <v>100</v>
      </c>
      <c r="U10" s="56" t="s">
        <v>31</v>
      </c>
    </row>
    <row r="11" spans="2:21" ht="141.75" customHeight="1" thickBot="1">
      <c r="B11" s="9" t="s">
        <v>149</v>
      </c>
      <c r="C11" s="10" t="s">
        <v>108</v>
      </c>
      <c r="D11" s="132">
        <v>21</v>
      </c>
      <c r="E11" s="133">
        <v>25</v>
      </c>
      <c r="F11" s="13">
        <f t="shared" ref="F11:F21" si="3">E11/D11*100</f>
        <v>119.04761904761905</v>
      </c>
      <c r="G11" s="10">
        <v>10</v>
      </c>
      <c r="H11" s="14" t="s">
        <v>150</v>
      </c>
      <c r="I11" s="134">
        <v>80</v>
      </c>
      <c r="J11" s="135">
        <v>80</v>
      </c>
      <c r="K11" s="17">
        <f t="shared" si="0"/>
        <v>100</v>
      </c>
      <c r="L11" s="10"/>
      <c r="M11" s="10" t="s">
        <v>57</v>
      </c>
      <c r="N11" s="10" t="s">
        <v>29</v>
      </c>
      <c r="O11" s="10" t="s">
        <v>30</v>
      </c>
      <c r="P11" s="160">
        <v>2098065.4900000002</v>
      </c>
      <c r="Q11" s="160">
        <v>2098065.4900000002</v>
      </c>
      <c r="R11" s="160">
        <v>2098065.4900000002</v>
      </c>
      <c r="S11" s="17">
        <f t="shared" si="1"/>
        <v>100</v>
      </c>
      <c r="T11" s="17">
        <f t="shared" si="2"/>
        <v>100</v>
      </c>
      <c r="U11" s="56" t="s">
        <v>31</v>
      </c>
    </row>
    <row r="12" spans="2:21" ht="108.75" thickBot="1">
      <c r="B12" s="139" t="s">
        <v>151</v>
      </c>
      <c r="C12" s="10" t="s">
        <v>108</v>
      </c>
      <c r="D12" s="132">
        <v>1</v>
      </c>
      <c r="E12" s="133">
        <v>1</v>
      </c>
      <c r="F12" s="13">
        <f t="shared" si="3"/>
        <v>100</v>
      </c>
      <c r="G12" s="10">
        <v>10</v>
      </c>
      <c r="H12" s="14" t="s">
        <v>109</v>
      </c>
      <c r="I12" s="162">
        <v>98</v>
      </c>
      <c r="J12" s="10">
        <v>100</v>
      </c>
      <c r="K12" s="17">
        <f t="shared" si="0"/>
        <v>102.04081632653062</v>
      </c>
      <c r="L12" s="10"/>
      <c r="M12" s="10" t="s">
        <v>29</v>
      </c>
      <c r="N12" s="10" t="s">
        <v>29</v>
      </c>
      <c r="O12" s="10" t="s">
        <v>30</v>
      </c>
      <c r="P12" s="160">
        <v>90414.33</v>
      </c>
      <c r="Q12" s="160">
        <v>90414.33</v>
      </c>
      <c r="R12" s="160">
        <v>90414.33</v>
      </c>
      <c r="S12" s="17">
        <f t="shared" si="1"/>
        <v>100</v>
      </c>
      <c r="T12" s="17">
        <f t="shared" si="2"/>
        <v>100</v>
      </c>
      <c r="U12" s="56" t="s">
        <v>31</v>
      </c>
    </row>
    <row r="13" spans="2:21" ht="54.75" thickBot="1">
      <c r="B13" s="9" t="s">
        <v>110</v>
      </c>
      <c r="C13" s="10" t="s">
        <v>108</v>
      </c>
      <c r="D13" s="132">
        <v>785</v>
      </c>
      <c r="E13" s="133">
        <v>785</v>
      </c>
      <c r="F13" s="13">
        <f t="shared" si="3"/>
        <v>100</v>
      </c>
      <c r="G13" s="10">
        <v>10</v>
      </c>
      <c r="H13" s="14" t="s">
        <v>109</v>
      </c>
      <c r="I13" s="151">
        <v>95</v>
      </c>
      <c r="J13" s="135">
        <v>93</v>
      </c>
      <c r="K13" s="17">
        <f t="shared" si="0"/>
        <v>97.894736842105274</v>
      </c>
      <c r="L13" s="10"/>
      <c r="M13" s="10" t="s">
        <v>29</v>
      </c>
      <c r="N13" s="10" t="s">
        <v>29</v>
      </c>
      <c r="O13" s="10" t="s">
        <v>30</v>
      </c>
      <c r="P13" s="160">
        <v>70975249.049999997</v>
      </c>
      <c r="Q13" s="160">
        <v>70975249.049999997</v>
      </c>
      <c r="R13" s="160">
        <v>70975249.049999997</v>
      </c>
      <c r="S13" s="17">
        <f t="shared" si="1"/>
        <v>100</v>
      </c>
      <c r="T13" s="17">
        <f t="shared" si="2"/>
        <v>100</v>
      </c>
      <c r="U13" s="56" t="s">
        <v>31</v>
      </c>
    </row>
    <row r="14" spans="2:21" ht="72.75" thickBot="1">
      <c r="B14" s="9" t="s">
        <v>152</v>
      </c>
      <c r="C14" s="10" t="s">
        <v>108</v>
      </c>
      <c r="D14" s="132">
        <v>5</v>
      </c>
      <c r="E14" s="133">
        <v>5</v>
      </c>
      <c r="F14" s="13">
        <f t="shared" si="3"/>
        <v>100</v>
      </c>
      <c r="G14" s="10">
        <v>10</v>
      </c>
      <c r="H14" s="14" t="s">
        <v>153</v>
      </c>
      <c r="I14" s="139">
        <v>98</v>
      </c>
      <c r="J14" s="10">
        <v>100</v>
      </c>
      <c r="K14" s="17">
        <f t="shared" si="0"/>
        <v>102.04081632653062</v>
      </c>
      <c r="L14" s="10"/>
      <c r="M14" s="10" t="s">
        <v>29</v>
      </c>
      <c r="N14" s="10" t="s">
        <v>29</v>
      </c>
      <c r="O14" s="10" t="s">
        <v>30</v>
      </c>
      <c r="P14" s="160">
        <v>452071.65</v>
      </c>
      <c r="Q14" s="160">
        <v>452071.65</v>
      </c>
      <c r="R14" s="160">
        <v>452071.65</v>
      </c>
      <c r="S14" s="17">
        <f t="shared" si="1"/>
        <v>100</v>
      </c>
      <c r="T14" s="17">
        <f t="shared" si="2"/>
        <v>100</v>
      </c>
      <c r="U14" s="56" t="s">
        <v>31</v>
      </c>
    </row>
    <row r="15" spans="2:21" ht="90.75" thickBot="1">
      <c r="B15" s="139" t="s">
        <v>154</v>
      </c>
      <c r="C15" s="10" t="s">
        <v>108</v>
      </c>
      <c r="D15" s="132">
        <v>1</v>
      </c>
      <c r="E15" s="133">
        <v>1</v>
      </c>
      <c r="F15" s="13">
        <f t="shared" si="3"/>
        <v>100</v>
      </c>
      <c r="G15" s="10">
        <v>10</v>
      </c>
      <c r="H15" s="14" t="s">
        <v>109</v>
      </c>
      <c r="I15" s="163">
        <v>100</v>
      </c>
      <c r="J15" s="10">
        <v>100</v>
      </c>
      <c r="K15" s="17">
        <f t="shared" si="0"/>
        <v>100</v>
      </c>
      <c r="L15" s="10"/>
      <c r="M15" s="10" t="s">
        <v>29</v>
      </c>
      <c r="N15" s="10" t="s">
        <v>29</v>
      </c>
      <c r="O15" s="10" t="s">
        <v>30</v>
      </c>
      <c r="P15" s="160">
        <v>90414.33</v>
      </c>
      <c r="Q15" s="160">
        <v>90414.33</v>
      </c>
      <c r="R15" s="160">
        <v>90414.33</v>
      </c>
      <c r="S15" s="17">
        <f t="shared" si="1"/>
        <v>100</v>
      </c>
      <c r="T15" s="17">
        <f t="shared" si="2"/>
        <v>100</v>
      </c>
      <c r="U15" s="56" t="s">
        <v>31</v>
      </c>
    </row>
    <row r="16" spans="2:21" ht="126.75" thickBot="1">
      <c r="B16" s="139" t="s">
        <v>155</v>
      </c>
      <c r="C16" s="10" t="s">
        <v>108</v>
      </c>
      <c r="D16" s="132">
        <v>1</v>
      </c>
      <c r="E16" s="133">
        <v>1</v>
      </c>
      <c r="F16" s="13">
        <f t="shared" si="3"/>
        <v>100</v>
      </c>
      <c r="G16" s="10">
        <v>10</v>
      </c>
      <c r="H16" s="14" t="s">
        <v>109</v>
      </c>
      <c r="I16" s="10">
        <v>95</v>
      </c>
      <c r="J16" s="10">
        <v>100</v>
      </c>
      <c r="K16" s="17">
        <f t="shared" si="0"/>
        <v>105.26315789473684</v>
      </c>
      <c r="L16" s="10"/>
      <c r="M16" s="10" t="s">
        <v>29</v>
      </c>
      <c r="N16" s="10" t="s">
        <v>29</v>
      </c>
      <c r="O16" s="10" t="s">
        <v>30</v>
      </c>
      <c r="P16" s="160">
        <v>90414.33</v>
      </c>
      <c r="Q16" s="160">
        <v>90414.33</v>
      </c>
      <c r="R16" s="160">
        <v>90414.33</v>
      </c>
      <c r="S16" s="17">
        <f t="shared" si="1"/>
        <v>100</v>
      </c>
      <c r="T16" s="17">
        <f t="shared" si="2"/>
        <v>100</v>
      </c>
      <c r="U16" s="56" t="s">
        <v>31</v>
      </c>
    </row>
    <row r="17" spans="2:21" ht="108.75" thickBot="1">
      <c r="B17" s="139" t="s">
        <v>156</v>
      </c>
      <c r="C17" s="10" t="s">
        <v>108</v>
      </c>
      <c r="D17" s="132">
        <v>38</v>
      </c>
      <c r="E17" s="133">
        <v>38</v>
      </c>
      <c r="F17" s="13">
        <f t="shared" si="3"/>
        <v>100</v>
      </c>
      <c r="G17" s="10">
        <v>10</v>
      </c>
      <c r="H17" s="14" t="s">
        <v>153</v>
      </c>
      <c r="I17" s="10">
        <v>95</v>
      </c>
      <c r="J17" s="10">
        <v>93</v>
      </c>
      <c r="K17" s="17">
        <f t="shared" si="0"/>
        <v>97.894736842105274</v>
      </c>
      <c r="L17" s="10"/>
      <c r="M17" s="10" t="s">
        <v>29</v>
      </c>
      <c r="N17" s="10" t="s">
        <v>29</v>
      </c>
      <c r="O17" s="10" t="s">
        <v>30</v>
      </c>
      <c r="P17" s="160">
        <v>3435744.54</v>
      </c>
      <c r="Q17" s="160">
        <v>3435744.54</v>
      </c>
      <c r="R17" s="160">
        <v>3435744.54</v>
      </c>
      <c r="S17" s="17">
        <f t="shared" si="1"/>
        <v>100</v>
      </c>
      <c r="T17" s="17">
        <f t="shared" si="2"/>
        <v>100</v>
      </c>
      <c r="U17" s="56" t="s">
        <v>31</v>
      </c>
    </row>
    <row r="18" spans="2:21" ht="54.75" thickBot="1">
      <c r="B18" s="139" t="s">
        <v>113</v>
      </c>
      <c r="C18" s="10" t="s">
        <v>108</v>
      </c>
      <c r="D18" s="8">
        <v>90</v>
      </c>
      <c r="E18" s="8">
        <v>90</v>
      </c>
      <c r="F18" s="64">
        <f t="shared" si="3"/>
        <v>100</v>
      </c>
      <c r="G18" s="10">
        <v>10</v>
      </c>
      <c r="H18" s="14" t="s">
        <v>109</v>
      </c>
      <c r="I18" s="10">
        <v>100</v>
      </c>
      <c r="J18" s="10">
        <v>100</v>
      </c>
      <c r="K18" s="17">
        <f t="shared" si="0"/>
        <v>100</v>
      </c>
      <c r="L18" s="10"/>
      <c r="M18" s="10" t="s">
        <v>29</v>
      </c>
      <c r="N18" s="10" t="s">
        <v>29</v>
      </c>
      <c r="O18" s="10" t="s">
        <v>30</v>
      </c>
      <c r="P18" s="160">
        <v>8137289.7000000002</v>
      </c>
      <c r="Q18" s="160">
        <v>8137289.7000000002</v>
      </c>
      <c r="R18" s="160">
        <v>8137289.7000000002</v>
      </c>
      <c r="S18" s="17">
        <f t="shared" si="1"/>
        <v>100</v>
      </c>
      <c r="T18" s="17">
        <f t="shared" si="2"/>
        <v>100</v>
      </c>
      <c r="U18" s="56" t="s">
        <v>31</v>
      </c>
    </row>
    <row r="19" spans="2:21" ht="90.75" thickBot="1">
      <c r="B19" s="139" t="s">
        <v>157</v>
      </c>
      <c r="C19" s="10" t="s">
        <v>108</v>
      </c>
      <c r="D19" s="8">
        <v>1</v>
      </c>
      <c r="E19" s="8">
        <v>0</v>
      </c>
      <c r="F19" s="64">
        <f t="shared" si="3"/>
        <v>0</v>
      </c>
      <c r="G19" s="10">
        <v>10</v>
      </c>
      <c r="H19" s="14" t="s">
        <v>109</v>
      </c>
      <c r="I19" s="153">
        <v>95</v>
      </c>
      <c r="J19" s="10">
        <v>0</v>
      </c>
      <c r="K19" s="17">
        <f t="shared" si="0"/>
        <v>0</v>
      </c>
      <c r="L19" s="10"/>
      <c r="M19" s="10" t="s">
        <v>29</v>
      </c>
      <c r="N19" s="10" t="s">
        <v>29</v>
      </c>
      <c r="O19" s="10" t="s">
        <v>30</v>
      </c>
      <c r="P19" s="160">
        <v>0</v>
      </c>
      <c r="Q19" s="164">
        <v>0</v>
      </c>
      <c r="R19" s="164">
        <v>0</v>
      </c>
      <c r="S19" s="17" t="e">
        <f t="shared" si="1"/>
        <v>#DIV/0!</v>
      </c>
      <c r="T19" s="17" t="e">
        <f t="shared" si="2"/>
        <v>#DIV/0!</v>
      </c>
      <c r="U19" s="56" t="s">
        <v>31</v>
      </c>
    </row>
    <row r="20" spans="2:21" ht="108.75" thickBot="1">
      <c r="B20" s="9" t="s">
        <v>114</v>
      </c>
      <c r="C20" s="10" t="s">
        <v>127</v>
      </c>
      <c r="D20" s="146">
        <v>10500</v>
      </c>
      <c r="E20" s="147">
        <v>10500</v>
      </c>
      <c r="F20" s="165">
        <f t="shared" si="3"/>
        <v>100</v>
      </c>
      <c r="G20" s="10">
        <v>10</v>
      </c>
      <c r="H20" s="10" t="s">
        <v>142</v>
      </c>
      <c r="I20" s="155">
        <v>40</v>
      </c>
      <c r="J20" s="156">
        <v>33</v>
      </c>
      <c r="K20" s="13">
        <f t="shared" si="0"/>
        <v>82.5</v>
      </c>
      <c r="L20" s="10"/>
      <c r="M20" s="10" t="s">
        <v>29</v>
      </c>
      <c r="N20" s="10" t="s">
        <v>57</v>
      </c>
      <c r="O20" s="10" t="s">
        <v>30</v>
      </c>
      <c r="P20" s="160">
        <v>22404217.469999999</v>
      </c>
      <c r="Q20" s="160">
        <v>22404217.469999999</v>
      </c>
      <c r="R20" s="160">
        <v>22404217.469999999</v>
      </c>
      <c r="S20" s="17">
        <f t="shared" si="1"/>
        <v>100</v>
      </c>
      <c r="T20" s="17">
        <f t="shared" si="2"/>
        <v>100</v>
      </c>
      <c r="U20" s="56" t="s">
        <v>31</v>
      </c>
    </row>
    <row r="21" spans="2:21" ht="54.75" thickBot="1">
      <c r="B21" s="9" t="s">
        <v>115</v>
      </c>
      <c r="C21" s="10" t="s">
        <v>129</v>
      </c>
      <c r="D21" s="166">
        <v>245</v>
      </c>
      <c r="E21" s="147">
        <v>210</v>
      </c>
      <c r="F21" s="148">
        <f t="shared" si="3"/>
        <v>85.714285714285708</v>
      </c>
      <c r="G21" s="10">
        <v>10</v>
      </c>
      <c r="H21" s="10" t="s">
        <v>130</v>
      </c>
      <c r="I21" s="166">
        <v>100</v>
      </c>
      <c r="J21" s="147">
        <v>100</v>
      </c>
      <c r="K21" s="17">
        <f t="shared" si="0"/>
        <v>100</v>
      </c>
      <c r="L21" s="10"/>
      <c r="M21" s="10" t="s">
        <v>57</v>
      </c>
      <c r="N21" s="10" t="s">
        <v>29</v>
      </c>
      <c r="O21" s="10" t="s">
        <v>30</v>
      </c>
      <c r="P21" s="160">
        <v>794688</v>
      </c>
      <c r="Q21" s="160">
        <v>794688</v>
      </c>
      <c r="R21" s="160">
        <v>794688</v>
      </c>
      <c r="S21" s="17">
        <f t="shared" si="1"/>
        <v>100</v>
      </c>
      <c r="T21" s="17">
        <f t="shared" si="2"/>
        <v>100</v>
      </c>
      <c r="U21" s="56" t="s">
        <v>31</v>
      </c>
    </row>
    <row r="23" spans="2:21">
      <c r="P23" s="141"/>
      <c r="Q23" s="141"/>
      <c r="R23" s="141"/>
    </row>
    <row r="25" spans="2:21" ht="23.25">
      <c r="B25" s="45" t="s">
        <v>143</v>
      </c>
      <c r="C25" s="53"/>
      <c r="D25" s="50"/>
      <c r="E25" s="107" t="s">
        <v>37</v>
      </c>
      <c r="F25" s="107"/>
    </row>
    <row r="26" spans="2:21" ht="23.25">
      <c r="B26" s="45"/>
      <c r="C26" s="49" t="s">
        <v>38</v>
      </c>
      <c r="D26" s="50"/>
      <c r="E26" s="108" t="s">
        <v>39</v>
      </c>
      <c r="F26" s="108"/>
    </row>
    <row r="27" spans="2:21" ht="23.25">
      <c r="B27" s="45"/>
      <c r="C27" s="49"/>
      <c r="D27" s="50"/>
      <c r="E27" s="49"/>
      <c r="F27" s="49"/>
    </row>
    <row r="28" spans="2:21" ht="23.25">
      <c r="B28" s="45"/>
      <c r="C28" s="49"/>
      <c r="D28" s="50"/>
      <c r="E28" s="49"/>
      <c r="F28" s="49"/>
    </row>
    <row r="29" spans="2:21" ht="23.25">
      <c r="B29" s="45"/>
      <c r="C29" s="45"/>
      <c r="D29" s="45"/>
      <c r="E29" s="50"/>
      <c r="F29" s="50"/>
    </row>
    <row r="30" spans="2:21" ht="23.25">
      <c r="B30" s="45"/>
      <c r="C30" s="45"/>
      <c r="D30" s="45"/>
      <c r="E30" s="50"/>
      <c r="F30" s="50"/>
    </row>
    <row r="31" spans="2:21" ht="23.25">
      <c r="B31" s="45" t="s">
        <v>40</v>
      </c>
      <c r="C31" s="53"/>
      <c r="D31" s="50"/>
      <c r="E31" s="107" t="s">
        <v>158</v>
      </c>
      <c r="F31" s="107"/>
    </row>
    <row r="32" spans="2:21" ht="23.25">
      <c r="B32" s="167"/>
      <c r="C32" s="49" t="s">
        <v>38</v>
      </c>
      <c r="D32" s="50"/>
      <c r="E32" s="108" t="s">
        <v>39</v>
      </c>
      <c r="F32" s="108"/>
      <c r="H32" s="168">
        <v>45488</v>
      </c>
    </row>
    <row r="34" spans="2:2">
      <c r="B34" s="168"/>
    </row>
  </sheetData>
  <mergeCells count="47">
    <mergeCell ref="E26:F26"/>
    <mergeCell ref="E31:F31"/>
    <mergeCell ref="E32:F32"/>
    <mergeCell ref="P7:P8"/>
    <mergeCell ref="Q7:Q8"/>
    <mergeCell ref="R7:R8"/>
    <mergeCell ref="T7:T8"/>
    <mergeCell ref="U7:U8"/>
    <mergeCell ref="E25:F25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39370078740157477" right="0" top="0.19685039370078738" bottom="0.19685039370078738" header="0.31496062992125984" footer="0.31496062992125984"/>
  <pageSetup paperSize="9" scale="3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0"/>
  <sheetViews>
    <sheetView zoomScale="75" workbookViewId="0">
      <pane xSplit="1" ySplit="6" topLeftCell="B7" activePane="bottomRight" state="frozen"/>
      <selection activeCell="B9" sqref="B9:U20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17.85546875" style="57" customWidth="1"/>
    <col min="13" max="13" width="17.140625" style="57" customWidth="1"/>
    <col min="14" max="14" width="19.57031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8.285156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04.45" customHeight="1">
      <c r="C1" s="125" t="s">
        <v>133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2:21" ht="59.25" customHeight="1" thickBot="1">
      <c r="C2" s="149" t="s">
        <v>134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144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1"/>
    </row>
    <row r="9" spans="2:21" ht="75" customHeight="1" thickBot="1">
      <c r="B9" s="9" t="s">
        <v>107</v>
      </c>
      <c r="C9" s="10" t="s">
        <v>108</v>
      </c>
      <c r="D9" s="132">
        <v>1287</v>
      </c>
      <c r="E9" s="133">
        <v>1235</v>
      </c>
      <c r="F9" s="13">
        <f>E9/D9*100</f>
        <v>95.959595959595958</v>
      </c>
      <c r="G9" s="10">
        <v>10</v>
      </c>
      <c r="H9" s="14" t="s">
        <v>109</v>
      </c>
      <c r="I9" s="134">
        <v>98</v>
      </c>
      <c r="J9" s="135">
        <v>96</v>
      </c>
      <c r="K9" s="17">
        <f>J9/I9*100</f>
        <v>97.959183673469383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87912097.359999999</v>
      </c>
      <c r="Q9" s="18">
        <v>87912097.359999999</v>
      </c>
      <c r="R9" s="18">
        <v>87912097.359999999</v>
      </c>
      <c r="S9" s="17">
        <f>R9/P9*100</f>
        <v>100</v>
      </c>
      <c r="T9" s="150">
        <f>R9/Q9*100</f>
        <v>100</v>
      </c>
      <c r="U9" s="56" t="s">
        <v>31</v>
      </c>
    </row>
    <row r="10" spans="2:21" ht="145.5" customHeight="1" thickBot="1">
      <c r="B10" s="9" t="s">
        <v>135</v>
      </c>
      <c r="C10" s="10" t="s">
        <v>108</v>
      </c>
      <c r="D10" s="132">
        <v>37</v>
      </c>
      <c r="E10" s="133">
        <v>37</v>
      </c>
      <c r="F10" s="13">
        <f t="shared" ref="F10:F18" si="0">E10/D10*100</f>
        <v>100</v>
      </c>
      <c r="G10" s="10">
        <v>10</v>
      </c>
      <c r="H10" s="14" t="s">
        <v>109</v>
      </c>
      <c r="I10" s="151">
        <v>98</v>
      </c>
      <c r="J10" s="135">
        <v>98</v>
      </c>
      <c r="K10" s="17">
        <f t="shared" ref="K10:K18" si="1">J10/I10*100</f>
        <v>100</v>
      </c>
      <c r="L10" s="10">
        <v>10</v>
      </c>
      <c r="M10" s="10" t="s">
        <v>29</v>
      </c>
      <c r="N10" s="10" t="s">
        <v>29</v>
      </c>
      <c r="O10" s="10" t="s">
        <v>30</v>
      </c>
      <c r="P10" s="18">
        <v>1621906.4</v>
      </c>
      <c r="Q10" s="18">
        <v>1621906.4</v>
      </c>
      <c r="R10" s="18">
        <v>1621906.4</v>
      </c>
      <c r="S10" s="17">
        <f t="shared" ref="S10:S18" si="2">R10/P10*100</f>
        <v>100</v>
      </c>
      <c r="T10" s="17">
        <f t="shared" ref="T10:T18" si="3">R10/Q10*100</f>
        <v>100</v>
      </c>
      <c r="U10" s="56" t="s">
        <v>31</v>
      </c>
    </row>
    <row r="11" spans="2:21" ht="99" customHeight="1" thickBot="1">
      <c r="B11" s="9" t="s">
        <v>136</v>
      </c>
      <c r="C11" s="10" t="s">
        <v>108</v>
      </c>
      <c r="D11" s="132">
        <v>9</v>
      </c>
      <c r="E11" s="133">
        <v>9</v>
      </c>
      <c r="F11" s="13">
        <f t="shared" si="0"/>
        <v>100</v>
      </c>
      <c r="G11" s="10">
        <v>10</v>
      </c>
      <c r="H11" s="14" t="s">
        <v>109</v>
      </c>
      <c r="I11" s="151">
        <v>98</v>
      </c>
      <c r="J11" s="135">
        <v>98</v>
      </c>
      <c r="K11" s="17">
        <f t="shared" si="1"/>
        <v>100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965660.39</v>
      </c>
      <c r="Q11" s="18">
        <v>965660.39</v>
      </c>
      <c r="R11" s="18">
        <v>965660.39</v>
      </c>
      <c r="S11" s="17">
        <f t="shared" si="2"/>
        <v>100</v>
      </c>
      <c r="T11" s="17">
        <f t="shared" si="3"/>
        <v>100</v>
      </c>
      <c r="U11" s="56" t="s">
        <v>31</v>
      </c>
    </row>
    <row r="12" spans="2:21" ht="138" customHeight="1" thickBot="1">
      <c r="B12" s="152" t="s">
        <v>137</v>
      </c>
      <c r="C12" s="10" t="s">
        <v>108</v>
      </c>
      <c r="D12" s="132">
        <v>6</v>
      </c>
      <c r="E12" s="133">
        <v>6</v>
      </c>
      <c r="F12" s="13">
        <f t="shared" si="0"/>
        <v>100</v>
      </c>
      <c r="G12" s="10">
        <v>10</v>
      </c>
      <c r="H12" s="14" t="s">
        <v>109</v>
      </c>
      <c r="I12" s="151">
        <v>98</v>
      </c>
      <c r="J12" s="135">
        <v>98</v>
      </c>
      <c r="K12" s="17">
        <f t="shared" si="1"/>
        <v>100</v>
      </c>
      <c r="L12" s="10">
        <v>10</v>
      </c>
      <c r="M12" s="10" t="s">
        <v>29</v>
      </c>
      <c r="N12" s="10" t="s">
        <v>29</v>
      </c>
      <c r="O12" s="10" t="s">
        <v>30</v>
      </c>
      <c r="P12" s="18">
        <v>194734.11</v>
      </c>
      <c r="Q12" s="18">
        <v>194734.11</v>
      </c>
      <c r="R12" s="18">
        <v>194734.11</v>
      </c>
      <c r="S12" s="17">
        <f t="shared" si="2"/>
        <v>100</v>
      </c>
      <c r="T12" s="17">
        <f t="shared" si="3"/>
        <v>100</v>
      </c>
      <c r="U12" s="56" t="s">
        <v>31</v>
      </c>
    </row>
    <row r="13" spans="2:21" ht="142.5" customHeight="1" thickBot="1">
      <c r="B13" s="139" t="s">
        <v>138</v>
      </c>
      <c r="C13" s="10" t="s">
        <v>108</v>
      </c>
      <c r="D13" s="132">
        <v>7</v>
      </c>
      <c r="E13" s="133">
        <v>7</v>
      </c>
      <c r="F13" s="13">
        <f t="shared" si="0"/>
        <v>100</v>
      </c>
      <c r="G13" s="10">
        <v>10</v>
      </c>
      <c r="H13" s="14" t="s">
        <v>109</v>
      </c>
      <c r="I13" s="153">
        <v>98</v>
      </c>
      <c r="J13" s="10">
        <v>98</v>
      </c>
      <c r="K13" s="17">
        <f t="shared" si="1"/>
        <v>100</v>
      </c>
      <c r="L13" s="10">
        <v>10</v>
      </c>
      <c r="M13" s="10" t="s">
        <v>29</v>
      </c>
      <c r="N13" s="10" t="s">
        <v>29</v>
      </c>
      <c r="O13" s="10" t="s">
        <v>30</v>
      </c>
      <c r="P13" s="18">
        <v>320421.51</v>
      </c>
      <c r="Q13" s="18">
        <v>320421.51</v>
      </c>
      <c r="R13" s="18">
        <v>320421.51</v>
      </c>
      <c r="S13" s="17">
        <f t="shared" si="2"/>
        <v>100</v>
      </c>
      <c r="T13" s="17">
        <f t="shared" si="3"/>
        <v>100</v>
      </c>
      <c r="U13" s="56" t="s">
        <v>31</v>
      </c>
    </row>
    <row r="14" spans="2:21" ht="81" customHeight="1" thickBot="1">
      <c r="B14" s="9" t="s">
        <v>139</v>
      </c>
      <c r="C14" s="10" t="s">
        <v>108</v>
      </c>
      <c r="D14" s="132">
        <v>1192</v>
      </c>
      <c r="E14" s="133">
        <v>1072</v>
      </c>
      <c r="F14" s="13">
        <f t="shared" si="0"/>
        <v>89.932885906040269</v>
      </c>
      <c r="G14" s="10">
        <v>10</v>
      </c>
      <c r="H14" s="14" t="s">
        <v>109</v>
      </c>
      <c r="I14" s="10">
        <v>98</v>
      </c>
      <c r="J14" s="10">
        <v>89.9</v>
      </c>
      <c r="K14" s="17">
        <f t="shared" si="1"/>
        <v>91.734693877551024</v>
      </c>
      <c r="L14" s="10">
        <v>10</v>
      </c>
      <c r="M14" s="10" t="s">
        <v>29</v>
      </c>
      <c r="N14" s="10" t="s">
        <v>29</v>
      </c>
      <c r="O14" s="10" t="s">
        <v>30</v>
      </c>
      <c r="P14" s="18">
        <v>72994051.189999998</v>
      </c>
      <c r="Q14" s="18">
        <v>72994051.189999998</v>
      </c>
      <c r="R14" s="18">
        <v>72994051.189999998</v>
      </c>
      <c r="S14" s="17">
        <f t="shared" si="2"/>
        <v>100</v>
      </c>
      <c r="T14" s="17">
        <f t="shared" si="3"/>
        <v>100</v>
      </c>
      <c r="U14" s="56" t="s">
        <v>31</v>
      </c>
    </row>
    <row r="15" spans="2:21" ht="105" customHeight="1" thickBot="1">
      <c r="B15" s="139" t="s">
        <v>140</v>
      </c>
      <c r="C15" s="10" t="s">
        <v>108</v>
      </c>
      <c r="D15" s="132">
        <v>74</v>
      </c>
      <c r="E15" s="133">
        <v>67</v>
      </c>
      <c r="F15" s="13">
        <f t="shared" si="0"/>
        <v>90.540540540540533</v>
      </c>
      <c r="G15" s="10">
        <v>10</v>
      </c>
      <c r="H15" s="14" t="s">
        <v>109</v>
      </c>
      <c r="I15" s="153">
        <v>99</v>
      </c>
      <c r="J15" s="10">
        <v>90.5</v>
      </c>
      <c r="K15" s="17">
        <f t="shared" si="1"/>
        <v>91.414141414141412</v>
      </c>
      <c r="L15" s="10">
        <v>10</v>
      </c>
      <c r="M15" s="10" t="s">
        <v>29</v>
      </c>
      <c r="N15" s="10" t="s">
        <v>29</v>
      </c>
      <c r="O15" s="10" t="s">
        <v>30</v>
      </c>
      <c r="P15" s="18">
        <v>5510338.4699999997</v>
      </c>
      <c r="Q15" s="18">
        <v>5510338.4699999997</v>
      </c>
      <c r="R15" s="18">
        <v>5510338.4699999997</v>
      </c>
      <c r="S15" s="17">
        <f t="shared" si="2"/>
        <v>100</v>
      </c>
      <c r="T15" s="17">
        <f t="shared" si="3"/>
        <v>100</v>
      </c>
      <c r="U15" s="56" t="s">
        <v>31</v>
      </c>
    </row>
    <row r="16" spans="2:21" ht="126.75" thickBot="1">
      <c r="B16" s="139" t="s">
        <v>141</v>
      </c>
      <c r="C16" s="10" t="s">
        <v>108</v>
      </c>
      <c r="D16" s="10">
        <v>108</v>
      </c>
      <c r="E16" s="10">
        <v>101</v>
      </c>
      <c r="F16" s="17">
        <f t="shared" si="0"/>
        <v>93.518518518518519</v>
      </c>
      <c r="G16" s="10">
        <v>10</v>
      </c>
      <c r="H16" s="154" t="s">
        <v>109</v>
      </c>
      <c r="I16" s="153">
        <v>99</v>
      </c>
      <c r="J16" s="10">
        <v>93.5</v>
      </c>
      <c r="K16" s="17">
        <f t="shared" si="1"/>
        <v>94.444444444444443</v>
      </c>
      <c r="L16" s="10">
        <v>10</v>
      </c>
      <c r="M16" s="10" t="s">
        <v>29</v>
      </c>
      <c r="N16" s="10" t="s">
        <v>29</v>
      </c>
      <c r="O16" s="10" t="s">
        <v>30</v>
      </c>
      <c r="P16" s="18">
        <v>4844144.9400000004</v>
      </c>
      <c r="Q16" s="10">
        <v>4844144.9400000004</v>
      </c>
      <c r="R16" s="10">
        <v>4844144.9400000004</v>
      </c>
      <c r="S16" s="17">
        <f t="shared" si="2"/>
        <v>100</v>
      </c>
      <c r="T16" s="17">
        <f t="shared" si="3"/>
        <v>100</v>
      </c>
      <c r="U16" s="56" t="s">
        <v>31</v>
      </c>
    </row>
    <row r="17" spans="2:21" ht="29.45" customHeight="1" thickBot="1">
      <c r="B17" s="9" t="s">
        <v>114</v>
      </c>
      <c r="C17" s="10" t="s">
        <v>127</v>
      </c>
      <c r="D17" s="146">
        <v>63174.5</v>
      </c>
      <c r="E17" s="147">
        <v>63175.5</v>
      </c>
      <c r="F17" s="148">
        <f t="shared" si="0"/>
        <v>100.00158291715803</v>
      </c>
      <c r="G17" s="10">
        <v>10</v>
      </c>
      <c r="H17" s="10" t="s">
        <v>142</v>
      </c>
      <c r="I17" s="155">
        <v>100</v>
      </c>
      <c r="J17" s="156">
        <v>50</v>
      </c>
      <c r="K17" s="17">
        <f t="shared" si="1"/>
        <v>50</v>
      </c>
      <c r="L17" s="10">
        <v>10</v>
      </c>
      <c r="M17" s="10" t="s">
        <v>29</v>
      </c>
      <c r="N17" s="10" t="s">
        <v>29</v>
      </c>
      <c r="O17" s="10" t="s">
        <v>30</v>
      </c>
      <c r="P17" s="18">
        <v>15113007.16</v>
      </c>
      <c r="Q17" s="18">
        <v>15113007.16</v>
      </c>
      <c r="R17" s="18">
        <v>15113007.16</v>
      </c>
      <c r="S17" s="17">
        <f t="shared" si="2"/>
        <v>100</v>
      </c>
      <c r="T17" s="17">
        <f t="shared" si="3"/>
        <v>100</v>
      </c>
      <c r="U17" s="56" t="s">
        <v>31</v>
      </c>
    </row>
    <row r="18" spans="2:21" ht="54.75" thickBot="1">
      <c r="B18" s="9" t="s">
        <v>115</v>
      </c>
      <c r="C18" s="10" t="s">
        <v>129</v>
      </c>
      <c r="D18" s="146">
        <v>550</v>
      </c>
      <c r="E18" s="147">
        <v>550</v>
      </c>
      <c r="F18" s="148">
        <f t="shared" si="0"/>
        <v>100</v>
      </c>
      <c r="G18" s="10">
        <v>10</v>
      </c>
      <c r="H18" s="10" t="s">
        <v>130</v>
      </c>
      <c r="I18" s="157">
        <v>100</v>
      </c>
      <c r="J18" s="156">
        <v>100</v>
      </c>
      <c r="K18" s="17">
        <f t="shared" si="1"/>
        <v>100</v>
      </c>
      <c r="L18" s="10">
        <v>10</v>
      </c>
      <c r="M18" s="10" t="s">
        <v>29</v>
      </c>
      <c r="N18" s="10" t="s">
        <v>29</v>
      </c>
      <c r="O18" s="10" t="s">
        <v>30</v>
      </c>
      <c r="P18" s="18">
        <v>2139914</v>
      </c>
      <c r="Q18" s="18">
        <v>2139914</v>
      </c>
      <c r="R18" s="18">
        <v>2139914</v>
      </c>
      <c r="S18" s="17">
        <f t="shared" si="2"/>
        <v>100</v>
      </c>
      <c r="T18" s="17">
        <f t="shared" si="3"/>
        <v>100</v>
      </c>
      <c r="U18" s="56" t="s">
        <v>31</v>
      </c>
    </row>
    <row r="19" spans="2:21" ht="33.6" customHeight="1">
      <c r="P19" s="141">
        <f>SUM(P9:P18)</f>
        <v>191616275.53</v>
      </c>
      <c r="Q19" s="141">
        <f>SUM(Q9:Q18)</f>
        <v>191616275.53</v>
      </c>
      <c r="R19" s="141">
        <f>SUM(R9:R18)</f>
        <v>191616275.53</v>
      </c>
      <c r="T19" s="43"/>
      <c r="U19" s="158"/>
    </row>
    <row r="23" spans="2:21" ht="23.25">
      <c r="B23" s="45" t="s">
        <v>143</v>
      </c>
      <c r="C23" s="53"/>
      <c r="D23" s="50"/>
      <c r="E23" s="107" t="s">
        <v>37</v>
      </c>
      <c r="F23" s="107"/>
    </row>
    <row r="24" spans="2:21" ht="23.25">
      <c r="B24" s="45"/>
      <c r="C24" s="49" t="s">
        <v>38</v>
      </c>
      <c r="D24" s="50"/>
      <c r="E24" s="108" t="s">
        <v>39</v>
      </c>
      <c r="F24" s="108"/>
    </row>
    <row r="25" spans="2:21" ht="23.25">
      <c r="B25" s="45"/>
      <c r="C25" s="49"/>
      <c r="D25" s="50"/>
      <c r="E25" s="49"/>
      <c r="F25" s="49"/>
    </row>
    <row r="26" spans="2:21" ht="23.25">
      <c r="B26" s="45"/>
      <c r="C26" s="49"/>
      <c r="D26" s="50"/>
      <c r="E26" s="49"/>
      <c r="F26" s="49"/>
    </row>
    <row r="27" spans="2:21" ht="23.25">
      <c r="B27" s="45"/>
      <c r="C27" s="45"/>
      <c r="D27" s="45"/>
      <c r="E27" s="50"/>
      <c r="F27" s="50"/>
    </row>
    <row r="28" spans="2:21" ht="23.25">
      <c r="B28" s="45"/>
      <c r="C28" s="45"/>
      <c r="D28" s="45"/>
      <c r="E28" s="50"/>
      <c r="F28" s="50"/>
    </row>
    <row r="29" spans="2:21" ht="23.25">
      <c r="B29" s="45" t="s">
        <v>40</v>
      </c>
      <c r="C29" s="53"/>
      <c r="D29" s="50"/>
      <c r="E29" s="107" t="s">
        <v>144</v>
      </c>
      <c r="F29" s="107"/>
    </row>
    <row r="30" spans="2:21" ht="23.25">
      <c r="B30" s="45"/>
      <c r="C30" s="49" t="s">
        <v>38</v>
      </c>
      <c r="D30" s="50"/>
      <c r="E30" s="108" t="s">
        <v>39</v>
      </c>
      <c r="F30" s="108"/>
    </row>
  </sheetData>
  <mergeCells count="47">
    <mergeCell ref="E24:F24"/>
    <mergeCell ref="E29:F29"/>
    <mergeCell ref="E30:F30"/>
    <mergeCell ref="P7:P8"/>
    <mergeCell ref="Q7:Q8"/>
    <mergeCell ref="R7:R8"/>
    <mergeCell ref="T7:T8"/>
    <mergeCell ref="U7:U8"/>
    <mergeCell ref="E23:F23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V28"/>
  <sheetViews>
    <sheetView zoomScale="75" workbookViewId="0">
      <pane xSplit="1" ySplit="6" topLeftCell="B7" activePane="bottomRight" state="frozen"/>
      <selection activeCell="B9" sqref="B9:U19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57.425781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6.28515625" style="57" customWidth="1"/>
    <col min="12" max="12" width="9.5703125" style="57" customWidth="1"/>
    <col min="13" max="14" width="18.425781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8.285156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2" ht="105" customHeight="1">
      <c r="B1" s="87" t="s">
        <v>120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2:22" ht="61.5" customHeight="1" thickBot="1">
      <c r="B2" s="144" t="s">
        <v>121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5"/>
    </row>
    <row r="3" spans="2:22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2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2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2" ht="171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2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2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2" ht="54.75" thickBot="1">
      <c r="B9" s="9" t="s">
        <v>107</v>
      </c>
      <c r="C9" s="10" t="s">
        <v>108</v>
      </c>
      <c r="D9" s="132">
        <v>700</v>
      </c>
      <c r="E9" s="133">
        <v>694</v>
      </c>
      <c r="F9" s="13">
        <f>E9/D9*100</f>
        <v>99.142857142857139</v>
      </c>
      <c r="G9" s="10">
        <v>10</v>
      </c>
      <c r="H9" s="14" t="s">
        <v>109</v>
      </c>
      <c r="I9" s="132">
        <v>100</v>
      </c>
      <c r="J9" s="133">
        <v>98</v>
      </c>
      <c r="K9" s="64">
        <f>J9/I9*100</f>
        <v>98</v>
      </c>
      <c r="L9" s="10"/>
      <c r="M9" s="10" t="s">
        <v>29</v>
      </c>
      <c r="N9" s="10" t="s">
        <v>29</v>
      </c>
      <c r="O9" s="10" t="s">
        <v>30</v>
      </c>
      <c r="P9" s="18">
        <v>47084067.950000003</v>
      </c>
      <c r="Q9" s="18">
        <v>47084067.950000003</v>
      </c>
      <c r="R9" s="18">
        <v>47084067.950000003</v>
      </c>
      <c r="S9" s="17">
        <f>R9/P9*100</f>
        <v>100</v>
      </c>
      <c r="T9" s="17">
        <f>R9/Q9*100</f>
        <v>100</v>
      </c>
      <c r="U9" s="56" t="s">
        <v>31</v>
      </c>
    </row>
    <row r="10" spans="2:22" ht="75.75" customHeight="1" thickBot="1">
      <c r="B10" s="9" t="s">
        <v>122</v>
      </c>
      <c r="C10" s="10" t="s">
        <v>108</v>
      </c>
      <c r="D10" s="132">
        <v>18</v>
      </c>
      <c r="E10" s="133">
        <v>18</v>
      </c>
      <c r="F10" s="13">
        <f t="shared" ref="F10:F19" si="0">E10/D10*100</f>
        <v>100</v>
      </c>
      <c r="G10" s="10">
        <v>10</v>
      </c>
      <c r="H10" s="14" t="s">
        <v>109</v>
      </c>
      <c r="I10" s="132">
        <v>100</v>
      </c>
      <c r="J10" s="133">
        <v>100</v>
      </c>
      <c r="K10" s="64">
        <f t="shared" ref="K10:K19" si="1">J10/I10*100</f>
        <v>100</v>
      </c>
      <c r="L10" s="10"/>
      <c r="M10" s="10" t="s">
        <v>29</v>
      </c>
      <c r="N10" s="10" t="s">
        <v>29</v>
      </c>
      <c r="O10" s="10" t="s">
        <v>30</v>
      </c>
      <c r="P10" s="18">
        <v>1273983.6399999999</v>
      </c>
      <c r="Q10" s="18">
        <v>1273983.6399999999</v>
      </c>
      <c r="R10" s="18">
        <v>1273983.6399999999</v>
      </c>
      <c r="S10" s="17">
        <f t="shared" ref="S10:S19" si="2">R10/P10*100</f>
        <v>100</v>
      </c>
      <c r="T10" s="17">
        <f t="shared" ref="T10:T19" si="3">R10/Q10*100</f>
        <v>100</v>
      </c>
      <c r="U10" s="56" t="s">
        <v>31</v>
      </c>
    </row>
    <row r="11" spans="2:22" ht="103.5" customHeight="1" thickBot="1">
      <c r="B11" s="9" t="s">
        <v>123</v>
      </c>
      <c r="C11" s="10" t="s">
        <v>108</v>
      </c>
      <c r="D11" s="132">
        <v>1</v>
      </c>
      <c r="E11" s="133">
        <v>1</v>
      </c>
      <c r="F11" s="13">
        <f t="shared" si="0"/>
        <v>100</v>
      </c>
      <c r="G11" s="10">
        <v>10</v>
      </c>
      <c r="H11" s="14" t="s">
        <v>109</v>
      </c>
      <c r="I11" s="132">
        <v>100</v>
      </c>
      <c r="J11" s="133">
        <v>100</v>
      </c>
      <c r="K11" s="64">
        <f t="shared" si="1"/>
        <v>100</v>
      </c>
      <c r="L11" s="10"/>
      <c r="M11" s="10" t="s">
        <v>29</v>
      </c>
      <c r="N11" s="10" t="s">
        <v>29</v>
      </c>
      <c r="O11" s="10" t="s">
        <v>30</v>
      </c>
      <c r="P11" s="18">
        <v>46935.360000000001</v>
      </c>
      <c r="Q11" s="18">
        <v>46935.360000000001</v>
      </c>
      <c r="R11" s="18">
        <v>46935.360000000001</v>
      </c>
      <c r="S11" s="17">
        <f t="shared" si="2"/>
        <v>100</v>
      </c>
      <c r="T11" s="17">
        <f t="shared" si="3"/>
        <v>100</v>
      </c>
      <c r="U11" s="56" t="s">
        <v>31</v>
      </c>
    </row>
    <row r="12" spans="2:22" ht="54.75" thickBot="1">
      <c r="B12" s="9" t="s">
        <v>110</v>
      </c>
      <c r="C12" s="10" t="s">
        <v>108</v>
      </c>
      <c r="D12" s="132">
        <v>820</v>
      </c>
      <c r="E12" s="133">
        <v>843</v>
      </c>
      <c r="F12" s="13">
        <f t="shared" si="0"/>
        <v>102.80487804878049</v>
      </c>
      <c r="G12" s="10">
        <v>10</v>
      </c>
      <c r="H12" s="14" t="s">
        <v>109</v>
      </c>
      <c r="I12" s="132">
        <v>100</v>
      </c>
      <c r="J12" s="133">
        <v>93</v>
      </c>
      <c r="K12" s="64">
        <f t="shared" si="1"/>
        <v>93</v>
      </c>
      <c r="L12" s="10"/>
      <c r="M12" s="10" t="s">
        <v>29</v>
      </c>
      <c r="N12" s="10" t="s">
        <v>29</v>
      </c>
      <c r="O12" s="10" t="s">
        <v>30</v>
      </c>
      <c r="P12" s="18">
        <v>50282651.219999999</v>
      </c>
      <c r="Q12" s="18">
        <v>50282651.219999999</v>
      </c>
      <c r="R12" s="18">
        <v>50282651.219999999</v>
      </c>
      <c r="S12" s="17">
        <f t="shared" si="2"/>
        <v>100</v>
      </c>
      <c r="T12" s="17">
        <f t="shared" si="3"/>
        <v>100</v>
      </c>
      <c r="U12" s="56" t="s">
        <v>31</v>
      </c>
    </row>
    <row r="13" spans="2:22" ht="76.5" customHeight="1" thickBot="1">
      <c r="B13" s="9" t="s">
        <v>124</v>
      </c>
      <c r="C13" s="10" t="s">
        <v>108</v>
      </c>
      <c r="D13" s="132">
        <v>1</v>
      </c>
      <c r="E13" s="133">
        <v>1</v>
      </c>
      <c r="F13" s="13">
        <f t="shared" si="0"/>
        <v>100</v>
      </c>
      <c r="G13" s="10">
        <v>10</v>
      </c>
      <c r="H13" s="14" t="s">
        <v>109</v>
      </c>
      <c r="I13" s="132">
        <v>100</v>
      </c>
      <c r="J13" s="133">
        <v>100</v>
      </c>
      <c r="K13" s="64">
        <f t="shared" si="1"/>
        <v>100</v>
      </c>
      <c r="L13" s="10"/>
      <c r="M13" s="10" t="s">
        <v>29</v>
      </c>
      <c r="N13" s="10" t="s">
        <v>29</v>
      </c>
      <c r="O13" s="10" t="s">
        <v>30</v>
      </c>
      <c r="P13" s="18">
        <v>89321.61</v>
      </c>
      <c r="Q13" s="18">
        <v>89321.61</v>
      </c>
      <c r="R13" s="18">
        <v>89321.61</v>
      </c>
      <c r="S13" s="17">
        <f t="shared" si="2"/>
        <v>100</v>
      </c>
      <c r="T13" s="17">
        <f t="shared" si="3"/>
        <v>100</v>
      </c>
      <c r="U13" s="56" t="s">
        <v>31</v>
      </c>
    </row>
    <row r="14" spans="2:22" ht="54.75" customHeight="1" thickBot="1">
      <c r="B14" s="139" t="s">
        <v>125</v>
      </c>
      <c r="C14" s="10" t="s">
        <v>108</v>
      </c>
      <c r="D14" s="132">
        <v>5</v>
      </c>
      <c r="E14" s="133">
        <v>5</v>
      </c>
      <c r="F14" s="13">
        <f t="shared" si="0"/>
        <v>100</v>
      </c>
      <c r="G14" s="10">
        <v>10</v>
      </c>
      <c r="H14" s="14" t="s">
        <v>109</v>
      </c>
      <c r="I14" s="8">
        <v>100</v>
      </c>
      <c r="J14" s="8">
        <v>90</v>
      </c>
      <c r="K14" s="64">
        <f t="shared" si="1"/>
        <v>90</v>
      </c>
      <c r="L14" s="10"/>
      <c r="M14" s="10" t="s">
        <v>57</v>
      </c>
      <c r="N14" s="10" t="s">
        <v>29</v>
      </c>
      <c r="O14" s="10" t="s">
        <v>30</v>
      </c>
      <c r="P14" s="18">
        <v>232808.45</v>
      </c>
      <c r="Q14" s="18">
        <v>232808.45</v>
      </c>
      <c r="R14" s="18">
        <v>232808.45</v>
      </c>
      <c r="S14" s="17">
        <f t="shared" si="2"/>
        <v>100</v>
      </c>
      <c r="T14" s="17">
        <f t="shared" si="3"/>
        <v>100</v>
      </c>
      <c r="U14" s="56" t="s">
        <v>31</v>
      </c>
    </row>
    <row r="15" spans="2:22" ht="108.75" thickBot="1">
      <c r="B15" s="139" t="s">
        <v>126</v>
      </c>
      <c r="C15" s="10" t="s">
        <v>108</v>
      </c>
      <c r="D15" s="132">
        <v>0</v>
      </c>
      <c r="E15" s="133">
        <v>0</v>
      </c>
      <c r="F15" s="13" t="e">
        <f t="shared" si="0"/>
        <v>#DIV/0!</v>
      </c>
      <c r="G15" s="10">
        <v>10</v>
      </c>
      <c r="H15" s="14" t="s">
        <v>109</v>
      </c>
      <c r="I15" s="8">
        <v>100</v>
      </c>
      <c r="J15" s="8">
        <v>100</v>
      </c>
      <c r="K15" s="64">
        <f t="shared" si="1"/>
        <v>100</v>
      </c>
      <c r="L15" s="10"/>
      <c r="M15" s="10" t="s">
        <v>29</v>
      </c>
      <c r="N15" s="10" t="s">
        <v>29</v>
      </c>
      <c r="O15" s="10" t="s">
        <v>30</v>
      </c>
      <c r="P15" s="18">
        <v>0</v>
      </c>
      <c r="Q15" s="18">
        <v>0</v>
      </c>
      <c r="R15" s="18">
        <v>32234.2</v>
      </c>
      <c r="S15" s="17" t="e">
        <f t="shared" si="2"/>
        <v>#DIV/0!</v>
      </c>
      <c r="T15" s="17" t="e">
        <f t="shared" si="3"/>
        <v>#DIV/0!</v>
      </c>
      <c r="U15" s="56" t="s">
        <v>31</v>
      </c>
    </row>
    <row r="16" spans="2:22" ht="111.75" customHeight="1" thickBot="1">
      <c r="B16" s="139" t="s">
        <v>32</v>
      </c>
      <c r="C16" s="10" t="s">
        <v>108</v>
      </c>
      <c r="D16" s="132">
        <v>85</v>
      </c>
      <c r="E16" s="133">
        <v>91</v>
      </c>
      <c r="F16" s="13">
        <f t="shared" si="0"/>
        <v>107.05882352941177</v>
      </c>
      <c r="G16" s="10">
        <v>10</v>
      </c>
      <c r="H16" s="14" t="s">
        <v>109</v>
      </c>
      <c r="I16" s="8">
        <v>100</v>
      </c>
      <c r="J16" s="8">
        <v>100</v>
      </c>
      <c r="K16" s="64">
        <f t="shared" si="1"/>
        <v>100</v>
      </c>
      <c r="L16" s="10"/>
      <c r="M16" s="10" t="s">
        <v>29</v>
      </c>
      <c r="N16" s="10" t="s">
        <v>29</v>
      </c>
      <c r="O16" s="10" t="s">
        <v>30</v>
      </c>
      <c r="P16" s="18">
        <v>5270243.4800000004</v>
      </c>
      <c r="Q16" s="18">
        <v>5270243.4800000004</v>
      </c>
      <c r="R16" s="18">
        <v>5270243.4800000004</v>
      </c>
      <c r="S16" s="17">
        <f t="shared" si="2"/>
        <v>100</v>
      </c>
      <c r="T16" s="17">
        <f t="shared" si="3"/>
        <v>100</v>
      </c>
      <c r="U16" s="56" t="s">
        <v>31</v>
      </c>
    </row>
    <row r="17" spans="2:21" ht="54.75" thickBot="1">
      <c r="B17" s="139" t="s">
        <v>113</v>
      </c>
      <c r="C17" s="10" t="s">
        <v>108</v>
      </c>
      <c r="D17" s="10">
        <v>130</v>
      </c>
      <c r="E17" s="10">
        <v>130</v>
      </c>
      <c r="F17" s="17">
        <f t="shared" si="0"/>
        <v>100</v>
      </c>
      <c r="G17" s="10">
        <v>10</v>
      </c>
      <c r="H17" s="14" t="s">
        <v>109</v>
      </c>
      <c r="I17" s="8">
        <v>100</v>
      </c>
      <c r="J17" s="8">
        <v>97</v>
      </c>
      <c r="K17" s="64">
        <f t="shared" si="1"/>
        <v>97</v>
      </c>
      <c r="L17" s="10"/>
      <c r="M17" s="10" t="s">
        <v>29</v>
      </c>
      <c r="N17" s="10" t="s">
        <v>29</v>
      </c>
      <c r="O17" s="10" t="s">
        <v>30</v>
      </c>
      <c r="P17" s="18">
        <v>7958517.6500000004</v>
      </c>
      <c r="Q17" s="10">
        <v>7958517.6500000004</v>
      </c>
      <c r="R17" s="10">
        <v>7958517.6500000004</v>
      </c>
      <c r="S17" s="17">
        <f t="shared" si="2"/>
        <v>100</v>
      </c>
      <c r="T17" s="17">
        <f t="shared" si="3"/>
        <v>100</v>
      </c>
      <c r="U17" s="56" t="s">
        <v>31</v>
      </c>
    </row>
    <row r="18" spans="2:21" ht="72.75" thickBot="1">
      <c r="B18" s="9" t="s">
        <v>114</v>
      </c>
      <c r="C18" s="10" t="s">
        <v>127</v>
      </c>
      <c r="D18" s="146">
        <v>105570</v>
      </c>
      <c r="E18" s="147">
        <v>105570</v>
      </c>
      <c r="F18" s="148">
        <f t="shared" si="0"/>
        <v>100</v>
      </c>
      <c r="G18" s="10">
        <v>10</v>
      </c>
      <c r="H18" s="10" t="s">
        <v>128</v>
      </c>
      <c r="I18" s="146">
        <v>64</v>
      </c>
      <c r="J18" s="147">
        <v>64</v>
      </c>
      <c r="K18" s="64">
        <f t="shared" si="1"/>
        <v>100</v>
      </c>
      <c r="L18" s="10"/>
      <c r="M18" s="10" t="s">
        <v>29</v>
      </c>
      <c r="N18" s="10" t="s">
        <v>29</v>
      </c>
      <c r="O18" s="10" t="s">
        <v>30</v>
      </c>
      <c r="P18" s="18">
        <v>496712.86</v>
      </c>
      <c r="Q18" s="18">
        <v>496712.86</v>
      </c>
      <c r="R18" s="18">
        <v>496712.86</v>
      </c>
      <c r="S18" s="17">
        <f t="shared" si="2"/>
        <v>100</v>
      </c>
      <c r="T18" s="17">
        <f t="shared" si="3"/>
        <v>100</v>
      </c>
      <c r="U18" s="56" t="s">
        <v>31</v>
      </c>
    </row>
    <row r="19" spans="2:21" ht="54.75" thickBot="1">
      <c r="B19" s="9" t="s">
        <v>115</v>
      </c>
      <c r="C19" s="10" t="s">
        <v>129</v>
      </c>
      <c r="D19" s="146">
        <v>280</v>
      </c>
      <c r="E19" s="147">
        <v>280</v>
      </c>
      <c r="F19" s="148">
        <f t="shared" si="0"/>
        <v>100</v>
      </c>
      <c r="G19" s="10">
        <v>10</v>
      </c>
      <c r="H19" s="10" t="s">
        <v>130</v>
      </c>
      <c r="I19" s="146">
        <v>100</v>
      </c>
      <c r="J19" s="147">
        <v>100</v>
      </c>
      <c r="K19" s="64">
        <f t="shared" si="1"/>
        <v>100</v>
      </c>
      <c r="L19" s="10"/>
      <c r="M19" s="10" t="s">
        <v>29</v>
      </c>
      <c r="N19" s="10" t="s">
        <v>29</v>
      </c>
      <c r="O19" s="10" t="s">
        <v>30</v>
      </c>
      <c r="P19" s="18">
        <v>1114490.3</v>
      </c>
      <c r="Q19" s="18">
        <v>1114490.3</v>
      </c>
      <c r="R19" s="18">
        <v>1114490.3</v>
      </c>
      <c r="S19" s="17">
        <f t="shared" si="2"/>
        <v>100</v>
      </c>
      <c r="T19" s="17">
        <f t="shared" si="3"/>
        <v>100</v>
      </c>
      <c r="U19" s="56" t="s">
        <v>31</v>
      </c>
    </row>
    <row r="20" spans="2:21" ht="26.25" customHeight="1">
      <c r="P20" s="141">
        <f>SUM(P9:P19)</f>
        <v>113849732.52000001</v>
      </c>
      <c r="Q20" s="141">
        <f>SUM(Q9:Q19)</f>
        <v>113849732.52000001</v>
      </c>
      <c r="R20" s="141">
        <f>SUM(R9:R19)</f>
        <v>113881966.72000001</v>
      </c>
    </row>
    <row r="23" spans="2:21" ht="23.25">
      <c r="B23" s="45" t="s">
        <v>131</v>
      </c>
      <c r="C23" s="53"/>
      <c r="D23" s="50"/>
      <c r="E23" s="107" t="s">
        <v>37</v>
      </c>
      <c r="F23" s="107"/>
      <c r="R23" s="141"/>
    </row>
    <row r="24" spans="2:21" ht="23.25">
      <c r="B24" s="45"/>
      <c r="C24" s="49" t="s">
        <v>38</v>
      </c>
      <c r="D24" s="50"/>
      <c r="E24" s="108" t="s">
        <v>39</v>
      </c>
      <c r="F24" s="108"/>
    </row>
    <row r="25" spans="2:21" ht="23.25">
      <c r="B25" s="45"/>
      <c r="C25" s="49"/>
      <c r="D25" s="50"/>
      <c r="E25" s="49"/>
      <c r="F25" s="49"/>
    </row>
    <row r="26" spans="2:21" ht="23.25">
      <c r="B26" s="45"/>
      <c r="C26" s="45"/>
      <c r="D26" s="45"/>
      <c r="E26" s="50"/>
      <c r="F26" s="50"/>
    </row>
    <row r="27" spans="2:21" ht="23.25">
      <c r="B27" s="45" t="s">
        <v>40</v>
      </c>
      <c r="C27" s="53"/>
      <c r="D27" s="50"/>
      <c r="E27" s="107" t="s">
        <v>132</v>
      </c>
      <c r="F27" s="107"/>
    </row>
    <row r="28" spans="2:21" ht="23.25">
      <c r="B28" s="45"/>
      <c r="C28" s="49" t="s">
        <v>38</v>
      </c>
      <c r="D28" s="50"/>
      <c r="E28" s="108" t="s">
        <v>39</v>
      </c>
      <c r="F28" s="108"/>
    </row>
  </sheetData>
  <mergeCells count="47">
    <mergeCell ref="E24:F24"/>
    <mergeCell ref="E27:F27"/>
    <mergeCell ref="E28:F28"/>
    <mergeCell ref="P7:P8"/>
    <mergeCell ref="Q7:Q8"/>
    <mergeCell ref="R7:R8"/>
    <mergeCell ref="T7:T8"/>
    <mergeCell ref="U7:U8"/>
    <mergeCell ref="E23:F23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B1:U1"/>
    <mergeCell ref="B2:V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Y29"/>
  <sheetViews>
    <sheetView view="pageBreakPreview" zoomScale="50" workbookViewId="0">
      <pane xSplit="1" ySplit="6" topLeftCell="B7" activePane="bottomRight" state="frozen"/>
      <selection activeCell="B9" sqref="B9:U26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12.85546875" style="57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20.28515625" style="57" customWidth="1"/>
    <col min="19" max="19" width="13" style="57" customWidth="1"/>
    <col min="20" max="20" width="15.140625" style="57" customWidth="1"/>
    <col min="21" max="21" width="17.7109375" style="57" customWidth="1"/>
    <col min="22" max="24" width="9.140625" style="57"/>
    <col min="25" max="25" width="24.85546875" style="57" customWidth="1"/>
    <col min="26" max="16384" width="9.140625" style="57"/>
  </cols>
  <sheetData>
    <row r="1" spans="2:25" ht="108" customHeight="1">
      <c r="C1" s="125" t="s">
        <v>104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2:25" ht="63" customHeight="1" thickBot="1">
      <c r="C2" s="126" t="s">
        <v>105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2:25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5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5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5" ht="150.7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5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5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5" ht="109.5" customHeight="1" thickBot="1">
      <c r="B9" s="9" t="s">
        <v>107</v>
      </c>
      <c r="C9" s="10" t="s">
        <v>108</v>
      </c>
      <c r="D9" s="132">
        <v>1040</v>
      </c>
      <c r="E9" s="133">
        <v>1040</v>
      </c>
      <c r="F9" s="13">
        <f>E9/D9*100</f>
        <v>100</v>
      </c>
      <c r="G9" s="10">
        <v>10</v>
      </c>
      <c r="H9" s="14" t="s">
        <v>109</v>
      </c>
      <c r="I9" s="134">
        <v>98</v>
      </c>
      <c r="J9" s="135">
        <v>98</v>
      </c>
      <c r="K9" s="17">
        <f>J9/I9*100</f>
        <v>100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77243386.709999993</v>
      </c>
      <c r="Q9" s="18">
        <v>77243386.709999993</v>
      </c>
      <c r="R9" s="18">
        <v>77243386.709999993</v>
      </c>
      <c r="S9" s="17">
        <f>R9/P9*100</f>
        <v>100</v>
      </c>
      <c r="T9" s="17">
        <f>R9/Q9*100</f>
        <v>100</v>
      </c>
      <c r="U9" s="56" t="s">
        <v>31</v>
      </c>
      <c r="W9" s="136"/>
      <c r="Y9" s="137"/>
    </row>
    <row r="10" spans="2:25" ht="54.75" thickBot="1">
      <c r="B10" s="9" t="s">
        <v>110</v>
      </c>
      <c r="C10" s="10" t="s">
        <v>108</v>
      </c>
      <c r="D10" s="138">
        <v>1103</v>
      </c>
      <c r="E10" s="133">
        <v>1089</v>
      </c>
      <c r="F10" s="13">
        <f t="shared" ref="F10:F15" si="0">E10/D10*100</f>
        <v>98.730734360834091</v>
      </c>
      <c r="G10" s="10">
        <v>10</v>
      </c>
      <c r="H10" s="14" t="s">
        <v>109</v>
      </c>
      <c r="I10" s="134">
        <v>98</v>
      </c>
      <c r="J10" s="135">
        <v>98</v>
      </c>
      <c r="K10" s="17">
        <f t="shared" ref="K10:K15" si="1">J10/I10*100</f>
        <v>100</v>
      </c>
      <c r="L10" s="10">
        <v>10</v>
      </c>
      <c r="M10" s="10" t="s">
        <v>29</v>
      </c>
      <c r="N10" s="10" t="s">
        <v>29</v>
      </c>
      <c r="O10" s="10" t="s">
        <v>30</v>
      </c>
      <c r="P10" s="18">
        <v>80676426.129999995</v>
      </c>
      <c r="Q10" s="21">
        <v>80676426.129999995</v>
      </c>
      <c r="R10" s="21">
        <v>80676426.129999995</v>
      </c>
      <c r="S10" s="17">
        <f t="shared" ref="S10:S15" si="2">R10/P10*100</f>
        <v>100</v>
      </c>
      <c r="T10" s="17">
        <f t="shared" ref="T10:T15" si="3">R10/Q10*100</f>
        <v>100</v>
      </c>
      <c r="U10" s="56" t="s">
        <v>31</v>
      </c>
      <c r="W10" s="136"/>
      <c r="Y10" s="137"/>
    </row>
    <row r="11" spans="2:25" ht="108.75" thickBot="1">
      <c r="B11" s="9" t="s">
        <v>111</v>
      </c>
      <c r="C11" s="10" t="s">
        <v>108</v>
      </c>
      <c r="D11" s="132">
        <v>2</v>
      </c>
      <c r="E11" s="133">
        <v>2</v>
      </c>
      <c r="F11" s="13">
        <f t="shared" si="0"/>
        <v>100</v>
      </c>
      <c r="G11" s="10">
        <v>10</v>
      </c>
      <c r="H11" s="14" t="s">
        <v>109</v>
      </c>
      <c r="I11" s="10">
        <v>98</v>
      </c>
      <c r="J11" s="10">
        <v>98</v>
      </c>
      <c r="K11" s="17">
        <f t="shared" si="1"/>
        <v>100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171651.97</v>
      </c>
      <c r="Q11" s="21">
        <v>171651.97</v>
      </c>
      <c r="R11" s="21">
        <v>171651.97</v>
      </c>
      <c r="S11" s="17">
        <f t="shared" si="2"/>
        <v>100</v>
      </c>
      <c r="T11" s="17">
        <f t="shared" si="3"/>
        <v>100</v>
      </c>
      <c r="U11" s="56" t="s">
        <v>31</v>
      </c>
      <c r="W11" s="136"/>
      <c r="Y11" s="137"/>
    </row>
    <row r="12" spans="2:25" ht="72.75" thickBot="1">
      <c r="B12" s="139" t="s">
        <v>112</v>
      </c>
      <c r="C12" s="10" t="s">
        <v>108</v>
      </c>
      <c r="D12" s="132">
        <v>38</v>
      </c>
      <c r="E12" s="133">
        <v>35</v>
      </c>
      <c r="F12" s="13">
        <f t="shared" si="0"/>
        <v>92.10526315789474</v>
      </c>
      <c r="G12" s="10">
        <v>10</v>
      </c>
      <c r="H12" s="14" t="s">
        <v>109</v>
      </c>
      <c r="I12" s="10">
        <v>98</v>
      </c>
      <c r="J12" s="10">
        <v>98</v>
      </c>
      <c r="K12" s="17">
        <f t="shared" si="1"/>
        <v>100</v>
      </c>
      <c r="L12" s="10">
        <v>10</v>
      </c>
      <c r="M12" s="10" t="s">
        <v>29</v>
      </c>
      <c r="N12" s="10" t="s">
        <v>29</v>
      </c>
      <c r="O12" s="10" t="s">
        <v>30</v>
      </c>
      <c r="P12" s="18">
        <v>2746431.53</v>
      </c>
      <c r="Q12" s="21">
        <v>2746431.53</v>
      </c>
      <c r="R12" s="21">
        <v>2746431.53</v>
      </c>
      <c r="S12" s="17">
        <f t="shared" si="2"/>
        <v>100</v>
      </c>
      <c r="T12" s="17">
        <f t="shared" si="3"/>
        <v>100</v>
      </c>
      <c r="U12" s="56" t="s">
        <v>31</v>
      </c>
      <c r="W12" s="136"/>
      <c r="Y12" s="137"/>
    </row>
    <row r="13" spans="2:25" ht="54.75" thickBot="1">
      <c r="B13" s="139" t="s">
        <v>113</v>
      </c>
      <c r="C13" s="10" t="s">
        <v>108</v>
      </c>
      <c r="D13" s="10">
        <v>125</v>
      </c>
      <c r="E13" s="10">
        <v>146</v>
      </c>
      <c r="F13" s="17">
        <f t="shared" si="0"/>
        <v>116.8</v>
      </c>
      <c r="G13" s="10">
        <v>10</v>
      </c>
      <c r="H13" s="14" t="s">
        <v>109</v>
      </c>
      <c r="I13" s="10">
        <v>98</v>
      </c>
      <c r="J13" s="10">
        <v>98</v>
      </c>
      <c r="K13" s="17">
        <f t="shared" si="1"/>
        <v>100</v>
      </c>
      <c r="L13" s="10">
        <v>10</v>
      </c>
      <c r="M13" s="10" t="s">
        <v>57</v>
      </c>
      <c r="N13" s="10" t="s">
        <v>29</v>
      </c>
      <c r="O13" s="10" t="s">
        <v>30</v>
      </c>
      <c r="P13" s="18">
        <v>9269206.4100000001</v>
      </c>
      <c r="Q13" s="21">
        <v>9269206.4100000001</v>
      </c>
      <c r="R13" s="21">
        <v>9269206.4100000001</v>
      </c>
      <c r="S13" s="17">
        <f t="shared" si="2"/>
        <v>100</v>
      </c>
      <c r="T13" s="17">
        <f t="shared" si="3"/>
        <v>100</v>
      </c>
      <c r="U13" s="56" t="s">
        <v>31</v>
      </c>
      <c r="W13" s="136"/>
      <c r="Y13" s="137"/>
    </row>
    <row r="14" spans="2:25" ht="45.75" thickBot="1">
      <c r="B14" s="139" t="s">
        <v>114</v>
      </c>
      <c r="C14" s="10" t="s">
        <v>108</v>
      </c>
      <c r="D14" s="10">
        <v>72000</v>
      </c>
      <c r="E14" s="10">
        <v>72000</v>
      </c>
      <c r="F14" s="17">
        <f t="shared" si="0"/>
        <v>100</v>
      </c>
      <c r="G14" s="10">
        <v>10</v>
      </c>
      <c r="H14" s="14" t="s">
        <v>109</v>
      </c>
      <c r="I14" s="10">
        <v>98</v>
      </c>
      <c r="J14" s="10">
        <v>98</v>
      </c>
      <c r="K14" s="17">
        <f t="shared" si="1"/>
        <v>100</v>
      </c>
      <c r="L14" s="10">
        <v>10</v>
      </c>
      <c r="M14" s="10" t="s">
        <v>29</v>
      </c>
      <c r="N14" s="10" t="s">
        <v>29</v>
      </c>
      <c r="O14" s="10" t="s">
        <v>30</v>
      </c>
      <c r="P14" s="18">
        <v>1544867.73</v>
      </c>
      <c r="Q14" s="21">
        <v>1544867.73</v>
      </c>
      <c r="R14" s="21">
        <v>1544867.73</v>
      </c>
      <c r="S14" s="17">
        <f t="shared" si="2"/>
        <v>100</v>
      </c>
      <c r="T14" s="17">
        <v>0</v>
      </c>
      <c r="U14" s="56" t="s">
        <v>31</v>
      </c>
      <c r="W14" s="136"/>
      <c r="Y14" s="137"/>
    </row>
    <row r="15" spans="2:25" ht="63" customHeight="1" thickBot="1">
      <c r="B15" s="139" t="s">
        <v>115</v>
      </c>
      <c r="C15" s="10" t="s">
        <v>108</v>
      </c>
      <c r="D15" s="10">
        <v>325</v>
      </c>
      <c r="E15" s="10">
        <v>325</v>
      </c>
      <c r="F15" s="17">
        <f t="shared" si="0"/>
        <v>100</v>
      </c>
      <c r="G15" s="10">
        <v>10</v>
      </c>
      <c r="H15" s="14" t="s">
        <v>109</v>
      </c>
      <c r="I15" s="10">
        <v>98</v>
      </c>
      <c r="J15" s="10">
        <v>98</v>
      </c>
      <c r="K15" s="17">
        <f t="shared" si="1"/>
        <v>100</v>
      </c>
      <c r="L15" s="10">
        <v>10</v>
      </c>
      <c r="M15" s="10" t="s">
        <v>29</v>
      </c>
      <c r="N15" s="10" t="s">
        <v>29</v>
      </c>
      <c r="O15" s="10" t="s">
        <v>30</v>
      </c>
      <c r="P15" s="18">
        <v>1259738</v>
      </c>
      <c r="Q15" s="21">
        <v>1259738</v>
      </c>
      <c r="R15" s="21">
        <v>1259738</v>
      </c>
      <c r="S15" s="17">
        <f t="shared" si="2"/>
        <v>100</v>
      </c>
      <c r="T15" s="17">
        <f t="shared" si="3"/>
        <v>100</v>
      </c>
      <c r="U15" s="56" t="s">
        <v>31</v>
      </c>
      <c r="Y15" s="137"/>
    </row>
    <row r="16" spans="2:25" ht="48.75" customHeight="1">
      <c r="B16" s="140"/>
      <c r="C16" s="67"/>
      <c r="D16" s="67"/>
      <c r="E16" s="67"/>
      <c r="F16" s="43"/>
      <c r="G16" s="67"/>
      <c r="H16" s="42"/>
      <c r="I16" s="67"/>
      <c r="J16" s="67"/>
      <c r="K16" s="43"/>
      <c r="L16" s="67"/>
      <c r="M16" s="67"/>
      <c r="N16" s="67"/>
      <c r="O16" s="67"/>
      <c r="P16" s="44"/>
      <c r="Q16" s="44"/>
      <c r="R16" s="44"/>
      <c r="S16" s="43"/>
      <c r="T16" s="43"/>
      <c r="U16" s="67"/>
    </row>
    <row r="17" spans="2:21" ht="48.75" customHeight="1">
      <c r="B17" s="140"/>
      <c r="C17" s="67"/>
      <c r="D17" s="67"/>
      <c r="E17" s="67"/>
      <c r="F17" s="43"/>
      <c r="G17" s="67"/>
      <c r="H17" s="42"/>
      <c r="I17" s="67"/>
      <c r="J17" s="67"/>
      <c r="K17" s="43"/>
      <c r="L17" s="67"/>
      <c r="M17" s="67"/>
      <c r="N17" s="67"/>
      <c r="O17" s="67"/>
      <c r="P17" s="44"/>
      <c r="Q17" s="44"/>
      <c r="R17" s="44"/>
      <c r="S17" s="43"/>
      <c r="T17" s="43"/>
      <c r="U17" s="67"/>
    </row>
    <row r="18" spans="2:21">
      <c r="P18" s="141"/>
      <c r="Q18" s="141"/>
      <c r="R18" s="141"/>
    </row>
    <row r="19" spans="2:21" ht="23.25">
      <c r="B19" s="45" t="s">
        <v>116</v>
      </c>
      <c r="C19" s="53"/>
      <c r="D19" s="50"/>
      <c r="E19" s="107" t="s">
        <v>37</v>
      </c>
      <c r="F19" s="107"/>
      <c r="P19" s="142"/>
      <c r="Q19" s="141"/>
      <c r="R19" s="141"/>
    </row>
    <row r="20" spans="2:21" ht="23.25">
      <c r="B20" s="45" t="s">
        <v>117</v>
      </c>
      <c r="C20" s="49" t="s">
        <v>38</v>
      </c>
      <c r="D20" s="50"/>
      <c r="E20" s="108" t="s">
        <v>39</v>
      </c>
      <c r="F20" s="108"/>
      <c r="P20" s="141"/>
      <c r="Q20" s="141"/>
      <c r="R20" s="141"/>
    </row>
    <row r="21" spans="2:21" ht="23.25">
      <c r="B21" s="45"/>
      <c r="C21" s="49"/>
      <c r="D21" s="50"/>
      <c r="E21" s="49"/>
      <c r="F21" s="49"/>
      <c r="P21" s="141"/>
      <c r="Q21" s="141"/>
      <c r="R21" s="141"/>
    </row>
    <row r="22" spans="2:21" ht="23.25">
      <c r="B22" s="45"/>
      <c r="C22" s="49"/>
      <c r="D22" s="50"/>
      <c r="E22" s="49"/>
      <c r="F22" s="49"/>
      <c r="P22" s="141"/>
      <c r="Q22" s="141"/>
      <c r="R22" s="141"/>
    </row>
    <row r="23" spans="2:21" ht="23.25">
      <c r="B23" s="45"/>
      <c r="C23" s="49"/>
      <c r="D23" s="50"/>
      <c r="E23" s="49"/>
      <c r="F23" s="49"/>
      <c r="P23" s="141"/>
    </row>
    <row r="24" spans="2:21" ht="23.25">
      <c r="B24" s="45" t="s">
        <v>40</v>
      </c>
      <c r="C24" s="47"/>
      <c r="D24" s="50"/>
      <c r="E24" s="105" t="s">
        <v>118</v>
      </c>
      <c r="F24" s="105"/>
    </row>
    <row r="25" spans="2:21" ht="23.25">
      <c r="B25" s="45"/>
      <c r="C25" s="49" t="s">
        <v>38</v>
      </c>
      <c r="D25" s="45"/>
      <c r="E25" s="143" t="s">
        <v>119</v>
      </c>
      <c r="F25" s="143"/>
      <c r="G25" s="45"/>
    </row>
    <row r="26" spans="2:21" ht="23.25">
      <c r="B26" s="45"/>
      <c r="C26" s="45"/>
      <c r="D26" s="45"/>
      <c r="E26" s="143"/>
      <c r="F26" s="143"/>
    </row>
    <row r="27" spans="2:21" ht="23.25">
      <c r="B27" s="45"/>
      <c r="C27" s="45"/>
      <c r="D27" s="45"/>
      <c r="E27" s="50"/>
      <c r="F27" s="50"/>
    </row>
    <row r="28" spans="2:21" ht="23.25">
      <c r="B28" s="45"/>
      <c r="C28" s="45"/>
      <c r="D28" s="50"/>
      <c r="E28" s="111"/>
      <c r="F28" s="111"/>
    </row>
    <row r="29" spans="2:21" ht="23.25">
      <c r="B29" s="45"/>
      <c r="C29" s="49"/>
      <c r="D29" s="50"/>
      <c r="E29" s="111"/>
      <c r="F29" s="111"/>
    </row>
  </sheetData>
  <mergeCells count="50">
    <mergeCell ref="E20:F20"/>
    <mergeCell ref="E24:F24"/>
    <mergeCell ref="E25:F25"/>
    <mergeCell ref="E26:F26"/>
    <mergeCell ref="E28:F28"/>
    <mergeCell ref="E29:F29"/>
    <mergeCell ref="P7:P8"/>
    <mergeCell ref="Q7:Q8"/>
    <mergeCell ref="R7:R8"/>
    <mergeCell ref="T7:T8"/>
    <mergeCell ref="U7:U8"/>
    <mergeCell ref="E19:F19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61" right="0.70866141732283461" top="0.74803149606299213" bottom="0.74803149606299213" header="0.31496062992125984" footer="0.31496062992125984"/>
  <pageSetup paperSize="9" scale="34" firstPageNumber="2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zoomScale="75" workbookViewId="0">
      <pane xSplit="1" ySplit="6" topLeftCell="B7" activePane="bottomRight" state="frozen"/>
      <selection activeCell="C2" sqref="C2:U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30.7109375" customWidth="1"/>
    <col min="9" max="9" width="14.42578125" customWidth="1"/>
    <col min="10" max="10" width="14.28515625" customWidth="1"/>
    <col min="11" max="11" width="14.7109375" customWidth="1"/>
    <col min="12" max="12" width="14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28515625" customWidth="1"/>
    <col min="19" max="19" width="13" customWidth="1"/>
    <col min="20" max="20" width="15.140625" customWidth="1"/>
    <col min="21" max="21" width="17.7109375" customWidth="1"/>
  </cols>
  <sheetData>
    <row r="1" spans="2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64.5" customHeight="1">
      <c r="B2" s="1"/>
      <c r="C2" s="89" t="s">
        <v>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21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>
      <c r="B5" s="91"/>
      <c r="C5" s="91"/>
      <c r="D5" s="100" t="s">
        <v>16</v>
      </c>
      <c r="E5" s="93" t="s">
        <v>17</v>
      </c>
      <c r="F5" s="95"/>
      <c r="G5" s="102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217.5" customHeight="1">
      <c r="B6" s="92"/>
      <c r="C6" s="92"/>
      <c r="D6" s="101"/>
      <c r="E6" s="5" t="s">
        <v>21</v>
      </c>
      <c r="F6" s="5" t="s">
        <v>22</v>
      </c>
      <c r="G6" s="103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60">
      <c r="B9" s="9" t="s">
        <v>26</v>
      </c>
      <c r="C9" s="10" t="s">
        <v>27</v>
      </c>
      <c r="D9" s="11">
        <v>220</v>
      </c>
      <c r="E9" s="12">
        <v>218</v>
      </c>
      <c r="F9" s="13">
        <f>E9/D9*100</f>
        <v>99.090909090909093</v>
      </c>
      <c r="G9" s="10">
        <v>10</v>
      </c>
      <c r="H9" s="14" t="s">
        <v>28</v>
      </c>
      <c r="I9" s="15">
        <v>75</v>
      </c>
      <c r="J9" s="16">
        <v>68</v>
      </c>
      <c r="K9" s="17">
        <f t="shared" ref="K9:K11" si="0">J9/I9*100</f>
        <v>90.666666666666657</v>
      </c>
      <c r="L9" s="10">
        <v>10</v>
      </c>
      <c r="M9" s="8" t="s">
        <v>29</v>
      </c>
      <c r="N9" s="8" t="s">
        <v>29</v>
      </c>
      <c r="O9" s="10" t="s">
        <v>30</v>
      </c>
      <c r="P9" s="18">
        <v>41597129.939999998</v>
      </c>
      <c r="Q9" s="18">
        <v>41597129.939999998</v>
      </c>
      <c r="R9" s="18">
        <v>41597129.939999998</v>
      </c>
      <c r="S9" s="17">
        <f>R9/P9*100</f>
        <v>100</v>
      </c>
      <c r="T9" s="17">
        <f>R9/Q9*100</f>
        <v>100</v>
      </c>
      <c r="U9" s="10" t="s">
        <v>31</v>
      </c>
    </row>
    <row r="10" spans="2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1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 t="s">
        <v>33</v>
      </c>
      <c r="Q10" s="21"/>
      <c r="R10" s="21"/>
      <c r="S10" s="17" t="e">
        <f t="shared" ref="S10:S11" si="2">R10/P10*100</f>
        <v>#VALUE!</v>
      </c>
      <c r="T10" s="17" t="e">
        <f t="shared" ref="T10:T11" si="3">R10/Q10*100</f>
        <v>#DIV/0!</v>
      </c>
      <c r="U10" s="10" t="s">
        <v>31</v>
      </c>
    </row>
    <row r="11" spans="2:21" ht="60">
      <c r="B11" s="22" t="s">
        <v>34</v>
      </c>
      <c r="C11" s="23" t="s">
        <v>27</v>
      </c>
      <c r="D11" s="24">
        <v>220</v>
      </c>
      <c r="E11" s="25">
        <v>218</v>
      </c>
      <c r="F11" s="26">
        <f t="shared" si="1"/>
        <v>99.090909090909093</v>
      </c>
      <c r="G11" s="27">
        <v>10</v>
      </c>
      <c r="H11" s="28" t="s">
        <v>28</v>
      </c>
      <c r="I11" s="23">
        <v>75</v>
      </c>
      <c r="J11" s="23">
        <v>68</v>
      </c>
      <c r="K11" s="29">
        <f t="shared" si="0"/>
        <v>90.666666666666657</v>
      </c>
      <c r="L11" s="23">
        <v>10</v>
      </c>
      <c r="M11" s="7" t="s">
        <v>29</v>
      </c>
      <c r="N11" s="7" t="s">
        <v>29</v>
      </c>
      <c r="O11" s="23" t="s">
        <v>30</v>
      </c>
      <c r="P11" s="30">
        <v>3931500.58</v>
      </c>
      <c r="Q11" s="31">
        <v>3931500.58</v>
      </c>
      <c r="R11" s="31">
        <v>3931500.58</v>
      </c>
      <c r="S11" s="29">
        <f t="shared" si="2"/>
        <v>100</v>
      </c>
      <c r="T11" s="29">
        <f t="shared" si="3"/>
        <v>100</v>
      </c>
      <c r="U11" s="10" t="s">
        <v>31</v>
      </c>
    </row>
    <row r="12" spans="2:21" ht="18"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45528630.519999996</v>
      </c>
      <c r="Q12" s="38">
        <f>Q9+Q11</f>
        <v>45528630.519999996</v>
      </c>
      <c r="R12" s="38">
        <f>R9+R11</f>
        <v>45528630.519999996</v>
      </c>
      <c r="S12" s="37"/>
      <c r="T12" s="37"/>
      <c r="U12" s="33"/>
    </row>
    <row r="13" spans="2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2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2:21" ht="23.25">
      <c r="B18" s="45" t="s">
        <v>36</v>
      </c>
      <c r="C18" s="45"/>
      <c r="D18" s="46"/>
      <c r="E18" s="105"/>
      <c r="F18" s="105"/>
      <c r="G18" s="48"/>
      <c r="H18" s="47" t="s">
        <v>37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2:21" ht="23.25">
      <c r="B19" s="45"/>
      <c r="C19" s="49"/>
      <c r="D19" s="50"/>
      <c r="E19" s="106" t="s">
        <v>38</v>
      </c>
      <c r="F19" s="106"/>
      <c r="H19" s="52" t="s">
        <v>39</v>
      </c>
    </row>
    <row r="20" spans="2:21" ht="23.25">
      <c r="B20" s="45"/>
      <c r="C20" s="49"/>
      <c r="D20" s="50"/>
      <c r="E20" s="49"/>
      <c r="F20" s="49"/>
    </row>
    <row r="21" spans="2:21" ht="23.25">
      <c r="B21" s="45"/>
      <c r="C21" s="49"/>
      <c r="D21" s="50"/>
      <c r="E21" s="49"/>
      <c r="F21" s="49"/>
    </row>
    <row r="22" spans="2:21" ht="23.25">
      <c r="B22" s="45"/>
      <c r="C22" s="45"/>
      <c r="D22" s="45"/>
      <c r="E22" s="50"/>
      <c r="F22" s="50"/>
    </row>
    <row r="23" spans="2:21" ht="23.25">
      <c r="B23" s="45"/>
      <c r="C23" s="45"/>
      <c r="D23" s="45"/>
      <c r="E23" s="50"/>
      <c r="F23" s="50"/>
    </row>
    <row r="24" spans="2:21" ht="23.25">
      <c r="B24" s="45" t="s">
        <v>40</v>
      </c>
      <c r="C24" s="53"/>
      <c r="D24" s="50"/>
      <c r="E24" s="107" t="s">
        <v>41</v>
      </c>
      <c r="F24" s="107"/>
      <c r="H24" s="50"/>
    </row>
    <row r="25" spans="2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E18:F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59055118110236249" bottom="0.59055118110236249" header="0.31496062992125984" footer="0.31496062992125984"/>
  <pageSetup paperSize="9" scale="37" fitToHeight="0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C2" sqref="C2:U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30.28515625" customWidth="1"/>
    <col min="9" max="9" width="14.42578125" customWidth="1"/>
    <col min="10" max="10" width="15.28515625" customWidth="1"/>
    <col min="11" max="11" width="13.5703125" customWidth="1"/>
    <col min="12" max="12" width="1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42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4.5" customHeight="1">
      <c r="C2" s="89" t="s">
        <v>43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2.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4" t="s">
        <v>21</v>
      </c>
      <c r="F6" s="5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60">
      <c r="B9" s="9" t="s">
        <v>26</v>
      </c>
      <c r="C9" s="10" t="s">
        <v>27</v>
      </c>
      <c r="D9" s="11">
        <v>270</v>
      </c>
      <c r="E9" s="12">
        <v>252</v>
      </c>
      <c r="F9" s="13">
        <f>E9/D9*100</f>
        <v>93.333333333333329</v>
      </c>
      <c r="G9" s="10">
        <v>10</v>
      </c>
      <c r="H9" s="14" t="s">
        <v>28</v>
      </c>
      <c r="I9" s="15">
        <v>75</v>
      </c>
      <c r="J9" s="16">
        <v>69</v>
      </c>
      <c r="K9" s="17">
        <f t="shared" ref="K9:K11" si="0">J9/I9*100</f>
        <v>92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47843861.450000003</v>
      </c>
      <c r="Q9" s="18">
        <v>47843861.450000003</v>
      </c>
      <c r="R9" s="18">
        <v>47843861.450000003</v>
      </c>
      <c r="S9" s="17">
        <f t="shared" ref="S9:S11" si="1">R9/P9*100</f>
        <v>100</v>
      </c>
      <c r="T9" s="17">
        <f>R9/Q9*100</f>
        <v>100</v>
      </c>
      <c r="U9" s="10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60">
      <c r="B11" s="22" t="s">
        <v>34</v>
      </c>
      <c r="C11" s="23" t="s">
        <v>27</v>
      </c>
      <c r="D11" s="24">
        <v>270</v>
      </c>
      <c r="E11" s="25">
        <v>252</v>
      </c>
      <c r="F11" s="26">
        <f t="shared" si="2"/>
        <v>93.333333333333329</v>
      </c>
      <c r="G11" s="27">
        <v>10</v>
      </c>
      <c r="H11" s="28" t="s">
        <v>28</v>
      </c>
      <c r="I11" s="23">
        <v>75</v>
      </c>
      <c r="J11" s="23">
        <v>69</v>
      </c>
      <c r="K11" s="29">
        <f t="shared" si="0"/>
        <v>92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4603014.41</v>
      </c>
      <c r="Q11" s="31">
        <v>4603014.41</v>
      </c>
      <c r="R11" s="31">
        <v>4603014.41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57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52446875.859999999</v>
      </c>
      <c r="Q12" s="38">
        <f>Q9+Q11</f>
        <v>52446875.859999999</v>
      </c>
      <c r="R12" s="38">
        <f>R9+R11</f>
        <v>52446875.859999999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2:21" ht="23.25">
      <c r="B18" s="45" t="s">
        <v>36</v>
      </c>
      <c r="C18" s="45"/>
      <c r="D18" s="46"/>
      <c r="E18" s="59"/>
      <c r="G18" s="105" t="s">
        <v>44</v>
      </c>
      <c r="H18" s="105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2:21" ht="23.25">
      <c r="B19" s="45"/>
      <c r="D19" s="111" t="s">
        <v>38</v>
      </c>
      <c r="E19" s="111"/>
      <c r="H19" s="106" t="s">
        <v>39</v>
      </c>
      <c r="I19" s="106"/>
    </row>
    <row r="20" spans="2:21" ht="23.25">
      <c r="B20" s="45"/>
      <c r="C20" s="49"/>
      <c r="D20" s="50"/>
      <c r="E20" s="49"/>
      <c r="F20" s="49"/>
    </row>
    <row r="21" spans="2:21" ht="23.25">
      <c r="B21" s="45"/>
      <c r="C21" s="49"/>
      <c r="D21" s="50"/>
      <c r="E21" s="49"/>
      <c r="F21" s="49"/>
    </row>
    <row r="22" spans="2:21" ht="23.25">
      <c r="B22" s="45"/>
      <c r="C22" s="45"/>
      <c r="D22" s="45"/>
      <c r="E22" s="50"/>
      <c r="F22" s="50"/>
    </row>
    <row r="23" spans="2:21" ht="23.25">
      <c r="B23" s="45"/>
      <c r="C23" s="45"/>
      <c r="D23" s="45"/>
      <c r="E23" s="50"/>
      <c r="F23" s="50"/>
    </row>
    <row r="24" spans="2:21" ht="23.25">
      <c r="B24" s="45" t="s">
        <v>40</v>
      </c>
      <c r="C24" s="53"/>
      <c r="D24" s="50"/>
      <c r="E24" s="107" t="s">
        <v>45</v>
      </c>
      <c r="F24" s="107"/>
      <c r="H24" s="50"/>
    </row>
    <row r="25" spans="2:21" ht="23.25">
      <c r="B25" s="45"/>
      <c r="C25" s="49" t="s">
        <v>38</v>
      </c>
      <c r="D25" s="50"/>
      <c r="E25" s="108" t="s">
        <v>39</v>
      </c>
      <c r="F25" s="108"/>
    </row>
  </sheetData>
  <mergeCells count="48">
    <mergeCell ref="E24:F24"/>
    <mergeCell ref="E25:F25"/>
    <mergeCell ref="T7:T8"/>
    <mergeCell ref="U7:U8"/>
    <mergeCell ref="G18:H18"/>
    <mergeCell ref="D19:E19"/>
    <mergeCell ref="H19:I19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9.5703125" customWidth="1"/>
    <col min="9" max="9" width="14.42578125" customWidth="1"/>
    <col min="10" max="10" width="13.85546875" customWidth="1"/>
    <col min="11" max="11" width="14" customWidth="1"/>
    <col min="12" max="12" width="14.42578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3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51" customHeight="1">
      <c r="C2" s="89" t="s">
        <v>46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6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60">
      <c r="B9" s="9" t="s">
        <v>26</v>
      </c>
      <c r="C9" s="10" t="s">
        <v>27</v>
      </c>
      <c r="D9" s="11">
        <v>270</v>
      </c>
      <c r="E9" s="12">
        <v>256</v>
      </c>
      <c r="F9" s="13">
        <f>E9/D9*100</f>
        <v>94.814814814814824</v>
      </c>
      <c r="G9" s="10">
        <v>10</v>
      </c>
      <c r="H9" s="14" t="s">
        <v>28</v>
      </c>
      <c r="I9" s="15">
        <v>75</v>
      </c>
      <c r="J9" s="16">
        <v>70</v>
      </c>
      <c r="K9" s="17">
        <f t="shared" ref="K9:K11" si="0">J9/I9*100</f>
        <v>93.333333333333329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49390550.850000001</v>
      </c>
      <c r="Q9" s="18">
        <v>49390550.850000001</v>
      </c>
      <c r="R9" s="18">
        <v>49390550.850000001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60">
      <c r="B11" s="22" t="s">
        <v>34</v>
      </c>
      <c r="C11" s="23" t="s">
        <v>27</v>
      </c>
      <c r="D11" s="24">
        <v>270</v>
      </c>
      <c r="E11" s="25">
        <v>256</v>
      </c>
      <c r="F11" s="26">
        <f t="shared" si="2"/>
        <v>94.814814814814824</v>
      </c>
      <c r="G11" s="27">
        <v>10</v>
      </c>
      <c r="H11" s="28" t="s">
        <v>28</v>
      </c>
      <c r="I11" s="23">
        <v>75</v>
      </c>
      <c r="J11" s="23">
        <v>70</v>
      </c>
      <c r="K11" s="29">
        <f t="shared" si="0"/>
        <v>93.333333333333329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4190991.65</v>
      </c>
      <c r="Q11" s="31">
        <v>4190991.65</v>
      </c>
      <c r="R11" s="31">
        <v>4190991.65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53581542.5</v>
      </c>
      <c r="Q12" s="38">
        <f>Q9+Q11</f>
        <v>53581542.5</v>
      </c>
      <c r="R12" s="38">
        <f>R9+R11</f>
        <v>53581542.5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8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</row>
    <row r="19" spans="1:8" ht="23.25">
      <c r="B19" s="45"/>
      <c r="C19" s="49"/>
      <c r="D19" s="50"/>
      <c r="E19" s="106" t="s">
        <v>38</v>
      </c>
      <c r="F19" s="106"/>
      <c r="H19" s="61" t="s">
        <v>39</v>
      </c>
    </row>
    <row r="20" spans="1:8" ht="23.25">
      <c r="B20" s="45"/>
      <c r="C20" s="49"/>
      <c r="D20" s="50"/>
      <c r="E20" s="49"/>
      <c r="F20" s="49"/>
    </row>
    <row r="21" spans="1:8" ht="23.25">
      <c r="B21" s="45"/>
      <c r="C21" s="49"/>
      <c r="D21" s="50"/>
      <c r="E21" s="49"/>
      <c r="F21" s="49"/>
    </row>
    <row r="22" spans="1:8" ht="23.25">
      <c r="B22" s="45"/>
      <c r="C22" s="45"/>
      <c r="D22" s="45"/>
      <c r="E22" s="50"/>
      <c r="F22" s="50"/>
    </row>
    <row r="23" spans="1:8" ht="23.25">
      <c r="B23" s="45"/>
      <c r="C23" s="45"/>
      <c r="D23" s="45"/>
      <c r="E23" s="50"/>
      <c r="F23" s="50"/>
    </row>
    <row r="24" spans="1:8" ht="23.25">
      <c r="B24" s="45" t="s">
        <v>40</v>
      </c>
      <c r="C24" s="53"/>
      <c r="D24" s="50"/>
      <c r="E24" s="107" t="s">
        <v>47</v>
      </c>
      <c r="F24" s="107"/>
      <c r="H24" s="50"/>
    </row>
    <row r="25" spans="1:8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7"/>
  <sheetViews>
    <sheetView zoomScale="75" workbookViewId="0">
      <pane xSplit="1" ySplit="6" topLeftCell="B7" activePane="bottomRight" state="frozen"/>
      <selection activeCell="C28" sqref="C28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6.7109375" style="57" bestFit="1" customWidth="1"/>
    <col min="12" max="12" width="19" style="57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9.425781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08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45" customHeight="1" thickBot="1">
      <c r="C2" s="159" t="s">
        <v>245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33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262.5" customHeight="1" thickBot="1">
      <c r="B6" s="92"/>
      <c r="C6" s="92"/>
      <c r="D6" s="101"/>
      <c r="E6" s="54" t="s">
        <v>21</v>
      </c>
      <c r="F6" s="373" t="s">
        <v>22</v>
      </c>
      <c r="G6" s="98"/>
      <c r="H6" s="130"/>
      <c r="I6" s="98"/>
      <c r="J6" s="374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36.75" thickBot="1">
      <c r="B9" s="9" t="s">
        <v>115</v>
      </c>
      <c r="C9" s="10" t="s">
        <v>246</v>
      </c>
      <c r="D9" s="138">
        <v>24205</v>
      </c>
      <c r="E9" s="133">
        <v>23000</v>
      </c>
      <c r="F9" s="13">
        <f>E9/D9*100</f>
        <v>95.021689733526131</v>
      </c>
      <c r="G9" s="10">
        <v>10</v>
      </c>
      <c r="H9" s="14" t="s">
        <v>211</v>
      </c>
      <c r="I9" s="134">
        <v>100</v>
      </c>
      <c r="J9" s="135">
        <v>100</v>
      </c>
      <c r="K9" s="17">
        <v>100.9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61338052.369999997</v>
      </c>
      <c r="Q9" s="18">
        <v>61338052.369999997</v>
      </c>
      <c r="R9" s="18">
        <f>Q9-3272</f>
        <v>61334780.369999997</v>
      </c>
      <c r="S9" s="17">
        <f t="shared" ref="S9:S11" si="0">R9/P9*100</f>
        <v>99.994665627822243</v>
      </c>
      <c r="T9" s="17">
        <f>R9/Q9*100</f>
        <v>99.994665627822243</v>
      </c>
      <c r="U9" s="10"/>
    </row>
    <row r="10" spans="2:21" ht="144.75" hidden="1" thickBot="1">
      <c r="B10" s="9" t="s">
        <v>32</v>
      </c>
      <c r="C10" s="10" t="s">
        <v>108</v>
      </c>
      <c r="D10" s="132"/>
      <c r="E10" s="133"/>
      <c r="F10" s="13" t="e">
        <f t="shared" ref="F10:F11" si="1">E10/D10*100</f>
        <v>#DIV/0!</v>
      </c>
      <c r="G10" s="10">
        <v>10</v>
      </c>
      <c r="H10" s="14" t="s">
        <v>109</v>
      </c>
      <c r="I10" s="10"/>
      <c r="J10" s="10"/>
      <c r="K10" s="17" t="e">
        <f>J10/I10*100</f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18"/>
      <c r="R10" s="18"/>
      <c r="S10" s="17" t="e">
        <f t="shared" si="0"/>
        <v>#DIV/0!</v>
      </c>
      <c r="T10" s="17" t="e">
        <f t="shared" ref="T10:T11" si="2">R10/Q10*100</f>
        <v>#DIV/0!</v>
      </c>
      <c r="U10" s="10"/>
    </row>
    <row r="11" spans="2:21" ht="36.75" thickBot="1">
      <c r="B11" s="139" t="s">
        <v>237</v>
      </c>
      <c r="C11" s="10" t="s">
        <v>127</v>
      </c>
      <c r="D11" s="132">
        <v>19620</v>
      </c>
      <c r="E11" s="133">
        <v>18000</v>
      </c>
      <c r="F11" s="13">
        <f t="shared" si="1"/>
        <v>91.743119266055047</v>
      </c>
      <c r="G11" s="10">
        <v>10</v>
      </c>
      <c r="H11" s="14" t="s">
        <v>247</v>
      </c>
      <c r="I11" s="10">
        <v>0</v>
      </c>
      <c r="J11" s="10">
        <v>0</v>
      </c>
      <c r="K11" s="17">
        <v>0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1498750</v>
      </c>
      <c r="Q11" s="18">
        <v>1498750</v>
      </c>
      <c r="R11" s="18">
        <f>Q11</f>
        <v>1498750</v>
      </c>
      <c r="S11" s="17">
        <f t="shared" si="0"/>
        <v>100</v>
      </c>
      <c r="T11" s="17">
        <f t="shared" si="2"/>
        <v>100</v>
      </c>
      <c r="U11" s="10"/>
    </row>
    <row r="12" spans="2:21" ht="18">
      <c r="B12" s="140"/>
      <c r="C12" s="67"/>
      <c r="D12" s="40"/>
      <c r="E12" s="40"/>
      <c r="F12" s="41"/>
      <c r="G12" s="67"/>
      <c r="H12" s="42"/>
      <c r="I12" s="67"/>
      <c r="J12" s="67"/>
      <c r="K12" s="43"/>
      <c r="L12" s="67"/>
      <c r="M12" s="67"/>
      <c r="N12" s="67"/>
      <c r="O12" s="67"/>
      <c r="P12" s="44"/>
      <c r="Q12" s="44"/>
      <c r="R12" s="44"/>
      <c r="S12" s="43"/>
      <c r="T12" s="43"/>
      <c r="U12" s="67"/>
    </row>
    <row r="13" spans="2:21" ht="18">
      <c r="B13" s="140"/>
      <c r="C13" s="67"/>
      <c r="D13" s="40"/>
      <c r="E13" s="40"/>
      <c r="F13" s="41"/>
      <c r="G13" s="67"/>
      <c r="H13" s="42"/>
      <c r="I13" s="67"/>
      <c r="J13" s="67"/>
      <c r="K13" s="43"/>
      <c r="L13" s="67"/>
      <c r="M13" s="67"/>
      <c r="N13" s="67"/>
      <c r="O13" s="67"/>
      <c r="P13" s="44"/>
      <c r="Q13" s="44"/>
      <c r="R13" s="44"/>
      <c r="S13" s="43"/>
      <c r="T13" s="43"/>
      <c r="U13" s="67"/>
    </row>
    <row r="14" spans="2:21" ht="18">
      <c r="B14" s="140"/>
      <c r="C14" s="67"/>
      <c r="D14" s="40"/>
      <c r="E14" s="40"/>
      <c r="F14" s="41"/>
      <c r="G14" s="67"/>
      <c r="H14" s="42"/>
      <c r="I14" s="67"/>
      <c r="J14" s="67"/>
      <c r="K14" s="43"/>
      <c r="L14" s="67"/>
      <c r="M14" s="67"/>
      <c r="N14" s="67"/>
      <c r="O14" s="67"/>
      <c r="P14" s="44"/>
      <c r="Q14" s="44"/>
      <c r="R14" s="44"/>
      <c r="S14" s="43"/>
      <c r="T14" s="43"/>
      <c r="U14" s="67"/>
    </row>
    <row r="18" spans="2:6" ht="23.25">
      <c r="B18" s="45" t="s">
        <v>131</v>
      </c>
      <c r="C18" s="53"/>
      <c r="D18" s="50"/>
      <c r="E18" s="107" t="s">
        <v>37</v>
      </c>
      <c r="F18" s="107"/>
    </row>
    <row r="19" spans="2:6" ht="23.25">
      <c r="B19" s="45"/>
      <c r="C19" s="49" t="s">
        <v>38</v>
      </c>
      <c r="D19" s="50"/>
      <c r="E19" s="108" t="s">
        <v>39</v>
      </c>
      <c r="F19" s="108"/>
    </row>
    <row r="20" spans="2:6" ht="23.25">
      <c r="B20" s="45"/>
      <c r="C20" s="49"/>
      <c r="D20" s="50"/>
      <c r="E20" s="49"/>
      <c r="F20" s="49"/>
    </row>
    <row r="21" spans="2:6" ht="23.25">
      <c r="B21" s="45"/>
      <c r="C21" s="49"/>
      <c r="D21" s="50"/>
      <c r="E21" s="49"/>
      <c r="F21" s="49"/>
    </row>
    <row r="22" spans="2:6" ht="23.25">
      <c r="B22" s="45"/>
      <c r="C22" s="45"/>
      <c r="D22" s="45"/>
      <c r="E22" s="50"/>
      <c r="F22" s="50"/>
    </row>
    <row r="23" spans="2:6" ht="23.25">
      <c r="B23" s="45"/>
      <c r="C23" s="45"/>
      <c r="D23" s="45"/>
      <c r="E23" s="50"/>
      <c r="F23" s="50"/>
    </row>
    <row r="24" spans="2:6" ht="23.25">
      <c r="B24" s="45" t="s">
        <v>40</v>
      </c>
      <c r="C24" s="53"/>
      <c r="D24" s="50"/>
      <c r="E24" s="107" t="s">
        <v>248</v>
      </c>
      <c r="F24" s="107"/>
    </row>
    <row r="25" spans="2:6" ht="23.25">
      <c r="B25" s="45"/>
      <c r="C25" s="49" t="s">
        <v>38</v>
      </c>
      <c r="D25" s="50"/>
      <c r="E25" s="108" t="s">
        <v>39</v>
      </c>
      <c r="F25" s="108"/>
    </row>
    <row r="27" spans="2:6" ht="23.25">
      <c r="B27" s="45"/>
      <c r="C27" s="168"/>
    </row>
  </sheetData>
  <mergeCells count="47">
    <mergeCell ref="E19:F19"/>
    <mergeCell ref="E24:F24"/>
    <mergeCell ref="E25:F25"/>
    <mergeCell ref="P7:P8"/>
    <mergeCell ref="Q7:Q8"/>
    <mergeCell ref="R7:R8"/>
    <mergeCell ref="T7:T8"/>
    <mergeCell ref="U7:U8"/>
    <mergeCell ref="E18:F18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61" right="0.70866141732283461" top="0.74803149606299213" bottom="0.74803149606299213" header="0.31496062992125984" footer="0.31496062992125984"/>
  <pageSetup paperSize="9" scale="33" fitToHeight="0" orientation="landscape" useFirstPageNumber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H4" sqref="H4:H6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30.28515625" customWidth="1"/>
    <col min="9" max="9" width="14.42578125" customWidth="1"/>
    <col min="10" max="10" width="13.5703125" customWidth="1"/>
    <col min="11" max="11" width="15.5703125" customWidth="1"/>
    <col min="12" max="12" width="14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42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73.5" customHeight="1">
      <c r="C2" s="89" t="s">
        <v>48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112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113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60">
      <c r="B9" s="9" t="s">
        <v>26</v>
      </c>
      <c r="C9" s="10" t="s">
        <v>27</v>
      </c>
      <c r="D9" s="62">
        <v>180</v>
      </c>
      <c r="E9" s="12">
        <v>172</v>
      </c>
      <c r="F9" s="13">
        <f>E9/D9*100</f>
        <v>95.555555555555557</v>
      </c>
      <c r="G9" s="10">
        <v>10</v>
      </c>
      <c r="H9" s="14" t="s">
        <v>28</v>
      </c>
      <c r="I9" s="15">
        <v>75</v>
      </c>
      <c r="J9" s="16">
        <v>65</v>
      </c>
      <c r="K9" s="17">
        <f t="shared" ref="K9:K11" si="0">J9/I9*100</f>
        <v>86.666666666666671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61683656.07</v>
      </c>
      <c r="Q9" s="18">
        <v>61683656.07</v>
      </c>
      <c r="R9" s="18">
        <v>61683656.07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62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60">
      <c r="B11" s="22" t="s">
        <v>34</v>
      </c>
      <c r="C11" s="23" t="s">
        <v>27</v>
      </c>
      <c r="D11" s="63">
        <v>180</v>
      </c>
      <c r="E11" s="25">
        <v>172</v>
      </c>
      <c r="F11" s="26">
        <f t="shared" si="2"/>
        <v>95.555555555555557</v>
      </c>
      <c r="G11" s="27">
        <v>10</v>
      </c>
      <c r="H11" s="28" t="s">
        <v>28</v>
      </c>
      <c r="I11" s="23">
        <v>75</v>
      </c>
      <c r="J11" s="23">
        <v>65</v>
      </c>
      <c r="K11" s="29">
        <f t="shared" si="0"/>
        <v>86.666666666666671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3779731.86</v>
      </c>
      <c r="Q11" s="31">
        <v>3779731.86</v>
      </c>
      <c r="R11" s="31">
        <v>3779731.86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65463387.93</v>
      </c>
      <c r="Q12" s="38">
        <f>Q9+Q11</f>
        <v>65463387.93</v>
      </c>
      <c r="R12" s="38">
        <f>R9+R11</f>
        <v>65463387.93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49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7" width="13.5703125" customWidth="1"/>
    <col min="8" max="8" width="27.140625" customWidth="1"/>
    <col min="9" max="12" width="13.5703125" customWidth="1"/>
    <col min="13" max="13" width="16.85546875" customWidth="1"/>
    <col min="14" max="14" width="17.140625" customWidth="1"/>
    <col min="15" max="15" width="15.42578125" customWidth="1"/>
    <col min="16" max="16" width="19.28515625" customWidth="1"/>
    <col min="17" max="17" width="18.85546875" customWidth="1"/>
    <col min="18" max="18" width="18.5703125" customWidth="1"/>
    <col min="19" max="21" width="13.570312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6" customHeight="1">
      <c r="C2" s="89" t="s">
        <v>50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9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270</v>
      </c>
      <c r="E9" s="12">
        <v>250</v>
      </c>
      <c r="F9" s="13">
        <f>E9/D9*100</f>
        <v>92.592592592592595</v>
      </c>
      <c r="G9" s="10">
        <v>10</v>
      </c>
      <c r="H9" s="14" t="s">
        <v>28</v>
      </c>
      <c r="I9" s="15">
        <v>75</v>
      </c>
      <c r="J9" s="16">
        <v>66</v>
      </c>
      <c r="K9" s="17">
        <f t="shared" ref="K9:K11" si="0">J9/I9*100</f>
        <v>88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48213000.060000002</v>
      </c>
      <c r="Q9" s="18">
        <v>48213000.060000002</v>
      </c>
      <c r="R9" s="18">
        <v>48213000.060000002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270</v>
      </c>
      <c r="E11" s="25">
        <v>250</v>
      </c>
      <c r="F11" s="26">
        <f t="shared" si="2"/>
        <v>92.592592592592595</v>
      </c>
      <c r="G11" s="27">
        <v>10</v>
      </c>
      <c r="H11" s="28" t="s">
        <v>28</v>
      </c>
      <c r="I11" s="23">
        <v>75</v>
      </c>
      <c r="J11" s="23">
        <v>66</v>
      </c>
      <c r="K11" s="29">
        <f t="shared" si="0"/>
        <v>88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4312704.46</v>
      </c>
      <c r="Q11" s="31">
        <v>4312704.46</v>
      </c>
      <c r="R11" s="31">
        <v>4312704.46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52525704.520000003</v>
      </c>
      <c r="Q12" s="38">
        <f>Q9+Q11</f>
        <v>52525704.520000003</v>
      </c>
      <c r="R12" s="38">
        <f>R9+R11</f>
        <v>52525704.520000003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51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  <c r="H25" s="50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40" fitToHeight="0" orientation="landscape" useFirstPageNumber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6.855468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5703125" customWidth="1"/>
    <col min="11" max="11" width="14.28515625" customWidth="1"/>
    <col min="12" max="12" width="13.5703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.71093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42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3.5" customHeight="1">
      <c r="C2" s="89" t="s">
        <v>52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9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522</v>
      </c>
      <c r="E9" s="12">
        <v>499</v>
      </c>
      <c r="F9" s="13">
        <f>E9/D9*100</f>
        <v>95.593869731800766</v>
      </c>
      <c r="G9" s="10">
        <v>10</v>
      </c>
      <c r="H9" s="14" t="s">
        <v>28</v>
      </c>
      <c r="I9" s="15">
        <v>75</v>
      </c>
      <c r="J9" s="16">
        <v>68</v>
      </c>
      <c r="K9" s="17">
        <f t="shared" ref="K9:K11" si="0">J9/I9*100</f>
        <v>90.666666666666657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102963841.78</v>
      </c>
      <c r="Q9" s="18">
        <v>102963841.78</v>
      </c>
      <c r="R9" s="18">
        <v>102372172.70999999</v>
      </c>
      <c r="S9" s="17">
        <f t="shared" ref="S9:S11" si="1">R9/P9*100</f>
        <v>99.425362282747557</v>
      </c>
      <c r="T9" s="17">
        <f>R9/Q9*100</f>
        <v>99.425362282747557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10"/>
      <c r="J10" s="10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522</v>
      </c>
      <c r="E11" s="25">
        <v>499</v>
      </c>
      <c r="F11" s="26">
        <f t="shared" si="2"/>
        <v>95.593869731800766</v>
      </c>
      <c r="G11" s="27">
        <v>10</v>
      </c>
      <c r="H11" s="28" t="s">
        <v>28</v>
      </c>
      <c r="I11" s="23">
        <v>75</v>
      </c>
      <c r="J11" s="23">
        <v>68</v>
      </c>
      <c r="K11" s="29">
        <f t="shared" si="0"/>
        <v>90.666666666666657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8785746.1699999999</v>
      </c>
      <c r="Q11" s="31">
        <v>8785746.1699999999</v>
      </c>
      <c r="R11" s="31">
        <v>8609013.8399999999</v>
      </c>
      <c r="S11" s="29">
        <f t="shared" si="1"/>
        <v>97.988419804302168</v>
      </c>
      <c r="T11" s="29">
        <f t="shared" si="3"/>
        <v>97.988419804302168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111749587.95</v>
      </c>
      <c r="Q12" s="38">
        <f>Q9+Q11</f>
        <v>111749587.95</v>
      </c>
      <c r="R12" s="38">
        <f>R9+R11</f>
        <v>110981186.55</v>
      </c>
      <c r="S12" s="37"/>
      <c r="T12" s="37"/>
      <c r="U12" s="56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56" t="s">
        <v>31</v>
      </c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53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3.28515625" customWidth="1"/>
    <col min="11" max="11" width="14.5703125" customWidth="1"/>
    <col min="12" max="12" width="14.71093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3.855468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54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350</v>
      </c>
      <c r="E9" s="12">
        <v>349</v>
      </c>
      <c r="F9" s="64">
        <f>E9/D9*100</f>
        <v>99.714285714285708</v>
      </c>
      <c r="G9" s="8">
        <v>10</v>
      </c>
      <c r="H9" s="14" t="s">
        <v>28</v>
      </c>
      <c r="I9" s="19">
        <v>75</v>
      </c>
      <c r="J9" s="12">
        <v>73</v>
      </c>
      <c r="K9" s="64">
        <f t="shared" ref="K9:K11" si="0">J9/I9*100</f>
        <v>97.333333333333343</v>
      </c>
      <c r="L9" s="8">
        <v>10</v>
      </c>
      <c r="M9" s="10" t="s">
        <v>29</v>
      </c>
      <c r="N9" s="10" t="s">
        <v>29</v>
      </c>
      <c r="O9" s="10" t="s">
        <v>30</v>
      </c>
      <c r="P9" s="18">
        <v>61965890.060000002</v>
      </c>
      <c r="Q9" s="18">
        <v>61965890.060000002</v>
      </c>
      <c r="R9" s="18">
        <v>61965890.060000002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64" t="e">
        <f t="shared" ref="F10:F11" si="2">E10/D10*100</f>
        <v>#DIV/0!</v>
      </c>
      <c r="G10" s="8">
        <v>10</v>
      </c>
      <c r="H10" s="20" t="s">
        <v>28</v>
      </c>
      <c r="I10" s="8"/>
      <c r="J10" s="8"/>
      <c r="K10" s="64" t="e">
        <f t="shared" si="0"/>
        <v>#DIV/0!</v>
      </c>
      <c r="L10" s="8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350</v>
      </c>
      <c r="E11" s="25">
        <v>349</v>
      </c>
      <c r="F11" s="65">
        <f t="shared" si="2"/>
        <v>99.714285714285708</v>
      </c>
      <c r="G11" s="3">
        <v>10</v>
      </c>
      <c r="H11" s="28" t="s">
        <v>28</v>
      </c>
      <c r="I11" s="7">
        <v>75</v>
      </c>
      <c r="J11" s="7">
        <v>73</v>
      </c>
      <c r="K11" s="65">
        <f t="shared" si="0"/>
        <v>97.333333333333343</v>
      </c>
      <c r="L11" s="7">
        <v>10</v>
      </c>
      <c r="M11" s="23" t="s">
        <v>29</v>
      </c>
      <c r="N11" s="23" t="s">
        <v>29</v>
      </c>
      <c r="O11" s="23" t="s">
        <v>30</v>
      </c>
      <c r="P11" s="30">
        <v>5189976.37</v>
      </c>
      <c r="Q11" s="31">
        <v>5189976.37</v>
      </c>
      <c r="R11" s="31">
        <v>5189976.37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67155866.430000007</v>
      </c>
      <c r="Q12" s="38">
        <f>Q9+Q11</f>
        <v>67155866.430000007</v>
      </c>
      <c r="R12" s="38">
        <f>R9+R11</f>
        <v>67155866.430000007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  <c r="H23" s="50"/>
    </row>
    <row r="24" spans="1:21" ht="23.25">
      <c r="B24" s="45" t="s">
        <v>40</v>
      </c>
      <c r="C24" s="53"/>
      <c r="D24" s="50"/>
      <c r="E24" s="107" t="s">
        <v>55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1" width="14" customWidth="1"/>
    <col min="12" max="12" width="13.7109375" customWidth="1"/>
    <col min="13" max="13" width="20.28515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1.42578125" customWidth="1"/>
    <col min="19" max="19" width="13" customWidth="1"/>
    <col min="20" max="20" width="15.140625" customWidth="1"/>
    <col min="21" max="21" width="17.7109375" customWidth="1"/>
  </cols>
  <sheetData>
    <row r="1" spans="1:21" ht="103.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56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270</v>
      </c>
      <c r="E9" s="12">
        <v>189</v>
      </c>
      <c r="F9" s="13">
        <f>E9/D9*100</f>
        <v>70</v>
      </c>
      <c r="G9" s="10">
        <v>10</v>
      </c>
      <c r="H9" s="14" t="s">
        <v>28</v>
      </c>
      <c r="I9" s="19">
        <v>75</v>
      </c>
      <c r="J9" s="12">
        <v>49</v>
      </c>
      <c r="K9" s="17">
        <f t="shared" ref="K9:K11" si="0">J9/I9*100</f>
        <v>65.333333333333329</v>
      </c>
      <c r="L9" s="10">
        <v>10</v>
      </c>
      <c r="M9" s="23" t="s">
        <v>57</v>
      </c>
      <c r="N9" s="10" t="s">
        <v>29</v>
      </c>
      <c r="O9" s="10" t="s">
        <v>30</v>
      </c>
      <c r="P9" s="18">
        <v>41855993.619999997</v>
      </c>
      <c r="Q9" s="18">
        <v>41855993.619999997</v>
      </c>
      <c r="R9" s="18">
        <v>41855993.619999997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23" t="s">
        <v>57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270</v>
      </c>
      <c r="E11" s="25">
        <v>189</v>
      </c>
      <c r="F11" s="26">
        <f t="shared" si="2"/>
        <v>70</v>
      </c>
      <c r="G11" s="27">
        <v>10</v>
      </c>
      <c r="H11" s="28" t="s">
        <v>28</v>
      </c>
      <c r="I11" s="7">
        <v>75</v>
      </c>
      <c r="J11" s="7">
        <v>49</v>
      </c>
      <c r="K11" s="29">
        <f t="shared" si="0"/>
        <v>65.333333333333329</v>
      </c>
      <c r="L11" s="23">
        <v>10</v>
      </c>
      <c r="M11" s="23" t="s">
        <v>57</v>
      </c>
      <c r="N11" s="23" t="s">
        <v>29</v>
      </c>
      <c r="O11" s="23" t="s">
        <v>30</v>
      </c>
      <c r="P11" s="30">
        <v>4230798.6100000003</v>
      </c>
      <c r="Q11" s="31">
        <v>4230798.6100000003</v>
      </c>
      <c r="R11" s="31">
        <v>4230798.6100000003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46086792.229999997</v>
      </c>
      <c r="Q12" s="38">
        <f>Q9+Q11</f>
        <v>46086792.229999997</v>
      </c>
      <c r="R12" s="38">
        <f>R9+R11</f>
        <v>46086792.229999997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58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C2" sqref="C2:U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3.85546875" customWidth="1"/>
    <col min="11" max="11" width="14" customWidth="1"/>
    <col min="12" max="12" width="13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.28515625" customWidth="1"/>
    <col min="19" max="19" width="13" customWidth="1"/>
    <col min="20" max="20" width="15.140625" customWidth="1"/>
    <col min="21" max="21" width="17.7109375" customWidth="1"/>
  </cols>
  <sheetData>
    <row r="1" spans="1:21" ht="103.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4.5" customHeight="1">
      <c r="C2" s="89" t="s">
        <v>59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1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350</v>
      </c>
      <c r="E9" s="12">
        <v>345</v>
      </c>
      <c r="F9" s="13">
        <f>E9/D9*100</f>
        <v>98.571428571428584</v>
      </c>
      <c r="G9" s="10">
        <v>10</v>
      </c>
      <c r="H9" s="14" t="s">
        <v>28</v>
      </c>
      <c r="I9" s="19">
        <v>75</v>
      </c>
      <c r="J9" s="12">
        <v>69.3</v>
      </c>
      <c r="K9" s="17">
        <f t="shared" ref="K9:K11" si="0">J9/I9*100</f>
        <v>92.399999999999991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58803634.479999997</v>
      </c>
      <c r="Q9" s="18">
        <v>58803634.479999997</v>
      </c>
      <c r="R9" s="18">
        <v>58729408.189999998</v>
      </c>
      <c r="S9" s="17">
        <f t="shared" ref="S9:S11" si="1">R9/P9*100</f>
        <v>99.873772615151452</v>
      </c>
      <c r="T9" s="17">
        <f>R9/Q9*100</f>
        <v>99.873772615151452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350</v>
      </c>
      <c r="E11" s="25">
        <v>345</v>
      </c>
      <c r="F11" s="26">
        <f t="shared" si="2"/>
        <v>98.571428571428584</v>
      </c>
      <c r="G11" s="27">
        <v>10</v>
      </c>
      <c r="H11" s="28" t="s">
        <v>28</v>
      </c>
      <c r="I11" s="7">
        <v>75</v>
      </c>
      <c r="J11" s="7">
        <v>69.3</v>
      </c>
      <c r="K11" s="29">
        <f t="shared" si="0"/>
        <v>92.399999999999991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5500529.3300000001</v>
      </c>
      <c r="Q11" s="31">
        <v>5500529.3300000001</v>
      </c>
      <c r="R11" s="31">
        <v>5478357.8399999999</v>
      </c>
      <c r="S11" s="29">
        <f t="shared" si="1"/>
        <v>99.596920793075739</v>
      </c>
      <c r="T11" s="29">
        <f t="shared" si="3"/>
        <v>99.596920793075739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64304163.809999995</v>
      </c>
      <c r="Q12" s="38">
        <f>Q9+Q11</f>
        <v>64304163.809999995</v>
      </c>
      <c r="R12" s="38">
        <f>R9+R11</f>
        <v>64207766.030000001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60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" customWidth="1"/>
    <col min="11" max="11" width="13.85546875" customWidth="1"/>
    <col min="12" max="12" width="15.5703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0.71093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6" customHeight="1">
      <c r="C2" s="89" t="s">
        <v>61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7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282</v>
      </c>
      <c r="E9" s="12">
        <v>277</v>
      </c>
      <c r="F9" s="13">
        <f>E9/D9*100</f>
        <v>98.226950354609926</v>
      </c>
      <c r="G9" s="10">
        <v>10</v>
      </c>
      <c r="H9" s="14" t="s">
        <v>28</v>
      </c>
      <c r="I9" s="19">
        <v>75</v>
      </c>
      <c r="J9" s="12">
        <v>66</v>
      </c>
      <c r="K9" s="17">
        <f t="shared" ref="K9:K11" si="0">J9/I9*100</f>
        <v>88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43287504.240000002</v>
      </c>
      <c r="Q9" s="18">
        <v>43287504.240000002</v>
      </c>
      <c r="R9" s="18">
        <v>43287504.240000002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282</v>
      </c>
      <c r="E11" s="25">
        <v>277</v>
      </c>
      <c r="F11" s="26">
        <f t="shared" si="2"/>
        <v>98.226950354609926</v>
      </c>
      <c r="G11" s="27">
        <v>10</v>
      </c>
      <c r="H11" s="28" t="s">
        <v>28</v>
      </c>
      <c r="I11" s="7">
        <v>75</v>
      </c>
      <c r="J11" s="7">
        <v>66</v>
      </c>
      <c r="K11" s="29">
        <f t="shared" si="0"/>
        <v>88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3449194.02</v>
      </c>
      <c r="Q11" s="31">
        <v>3449194.02</v>
      </c>
      <c r="R11" s="31">
        <v>3449194.02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46736698.260000005</v>
      </c>
      <c r="Q12" s="38">
        <f>Q9+Q11</f>
        <v>46736698.260000005</v>
      </c>
      <c r="R12" s="38">
        <f>R9+R11</f>
        <v>46736698.260000005</v>
      </c>
      <c r="S12" s="37"/>
      <c r="T12" s="37"/>
      <c r="U12" s="66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6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62</v>
      </c>
      <c r="F24" s="107"/>
      <c r="H24" s="68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opLeftCell="A8" workbookViewId="0"/>
  </sheetViews>
  <sheetFormatPr defaultRowHeight="15"/>
  <cols>
    <col min="2" max="2" width="46" customWidth="1"/>
    <col min="3" max="3" width="20" customWidth="1"/>
    <col min="4" max="4" width="16.28515625" customWidth="1"/>
    <col min="5" max="5" width="15.42578125" customWidth="1"/>
    <col min="6" max="6" width="16.28515625" customWidth="1"/>
    <col min="7" max="7" width="15.42578125" customWidth="1"/>
    <col min="8" max="8" width="21.42578125" customWidth="1"/>
    <col min="9" max="9" width="18.85546875" customWidth="1"/>
    <col min="10" max="10" width="15.7109375" customWidth="1"/>
    <col min="11" max="11" width="15.42578125" customWidth="1"/>
    <col min="12" max="12" width="14.85546875" customWidth="1"/>
    <col min="13" max="18" width="18.85546875" customWidth="1"/>
    <col min="19" max="20" width="16.5703125" customWidth="1"/>
    <col min="21" max="21" width="18.85546875" customWidth="1"/>
  </cols>
  <sheetData>
    <row r="1" spans="1:21" ht="111" customHeight="1">
      <c r="A1" s="57"/>
      <c r="B1" s="57"/>
      <c r="C1" s="87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93" customHeight="1">
      <c r="A2" s="57"/>
      <c r="B2" s="69"/>
      <c r="C2" s="89" t="s">
        <v>63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61.5" customHeight="1">
      <c r="A3" s="70"/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33" customHeight="1">
      <c r="A4" s="57"/>
      <c r="B4" s="91"/>
      <c r="C4" s="90" t="s">
        <v>12</v>
      </c>
      <c r="D4" s="93" t="s">
        <v>13</v>
      </c>
      <c r="E4" s="94"/>
      <c r="F4" s="94"/>
      <c r="G4" s="95"/>
      <c r="H4" s="90" t="s">
        <v>12</v>
      </c>
      <c r="I4" s="93" t="s">
        <v>13</v>
      </c>
      <c r="J4" s="94"/>
      <c r="K4" s="94"/>
      <c r="L4" s="95"/>
      <c r="M4" s="104"/>
      <c r="N4" s="97"/>
      <c r="O4" s="104"/>
      <c r="P4" s="97"/>
      <c r="Q4" s="97"/>
      <c r="R4" s="90" t="s">
        <v>14</v>
      </c>
      <c r="S4" s="93" t="s">
        <v>15</v>
      </c>
      <c r="T4" s="95"/>
      <c r="U4" s="91"/>
    </row>
    <row r="5" spans="1:21" ht="43.5" customHeight="1">
      <c r="A5" s="57"/>
      <c r="B5" s="91"/>
      <c r="C5" s="91"/>
      <c r="D5" s="114" t="s">
        <v>16</v>
      </c>
      <c r="E5" s="93" t="s">
        <v>17</v>
      </c>
      <c r="F5" s="95"/>
      <c r="G5" s="116" t="s">
        <v>18</v>
      </c>
      <c r="H5" s="91"/>
      <c r="I5" s="114" t="s">
        <v>16</v>
      </c>
      <c r="J5" s="93" t="s">
        <v>17</v>
      </c>
      <c r="K5" s="95"/>
      <c r="L5" s="104" t="s">
        <v>18</v>
      </c>
      <c r="M5" s="97"/>
      <c r="N5" s="104"/>
      <c r="O5" s="97"/>
      <c r="P5" s="104"/>
      <c r="Q5" s="97"/>
      <c r="R5" s="91"/>
      <c r="S5" s="96" t="s">
        <v>19</v>
      </c>
      <c r="T5" s="104" t="s">
        <v>20</v>
      </c>
      <c r="U5" s="91"/>
    </row>
    <row r="6" spans="1:21" ht="217.5" customHeight="1">
      <c r="A6" s="57"/>
      <c r="B6" s="92"/>
      <c r="C6" s="92"/>
      <c r="D6" s="115"/>
      <c r="E6" s="71" t="s">
        <v>21</v>
      </c>
      <c r="F6" s="71" t="s">
        <v>22</v>
      </c>
      <c r="G6" s="115"/>
      <c r="H6" s="92"/>
      <c r="I6" s="115"/>
      <c r="J6" s="71" t="s">
        <v>21</v>
      </c>
      <c r="K6" s="71" t="s">
        <v>22</v>
      </c>
      <c r="L6" s="98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A7" s="70"/>
      <c r="B7" s="90">
        <v>1</v>
      </c>
      <c r="C7" s="90">
        <v>2</v>
      </c>
      <c r="D7" s="90">
        <v>3</v>
      </c>
      <c r="E7" s="90">
        <v>4</v>
      </c>
      <c r="F7" s="2">
        <v>5</v>
      </c>
      <c r="G7" s="90">
        <v>6</v>
      </c>
      <c r="H7" s="90">
        <v>7</v>
      </c>
      <c r="I7" s="90">
        <v>8</v>
      </c>
      <c r="J7" s="90">
        <v>9</v>
      </c>
      <c r="K7" s="2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2">
        <v>18</v>
      </c>
      <c r="T7" s="90">
        <v>19</v>
      </c>
      <c r="U7" s="90">
        <v>20</v>
      </c>
    </row>
    <row r="8" spans="1:21" ht="36">
      <c r="A8" s="57"/>
      <c r="B8" s="92"/>
      <c r="C8" s="92"/>
      <c r="D8" s="92"/>
      <c r="E8" s="92"/>
      <c r="F8" s="4" t="s">
        <v>23</v>
      </c>
      <c r="G8" s="92"/>
      <c r="H8" s="92"/>
      <c r="I8" s="92"/>
      <c r="J8" s="92"/>
      <c r="K8" s="4" t="s">
        <v>24</v>
      </c>
      <c r="L8" s="92"/>
      <c r="M8" s="92"/>
      <c r="N8" s="92"/>
      <c r="O8" s="92"/>
      <c r="P8" s="92"/>
      <c r="Q8" s="92"/>
      <c r="R8" s="92"/>
      <c r="S8" s="4" t="s">
        <v>25</v>
      </c>
      <c r="T8" s="92"/>
      <c r="U8" s="92"/>
    </row>
    <row r="9" spans="1:21" ht="85.5" customHeight="1">
      <c r="A9" s="70"/>
      <c r="B9" s="72" t="s">
        <v>26</v>
      </c>
      <c r="C9" s="72" t="s">
        <v>27</v>
      </c>
      <c r="D9" s="62">
        <v>270</v>
      </c>
      <c r="E9" s="19">
        <v>168</v>
      </c>
      <c r="F9" s="73">
        <f>E9/D9*100</f>
        <v>62.222222222222221</v>
      </c>
      <c r="G9" s="72">
        <v>10</v>
      </c>
      <c r="H9" s="20" t="s">
        <v>28</v>
      </c>
      <c r="I9" s="19">
        <v>75</v>
      </c>
      <c r="J9" s="19">
        <v>26</v>
      </c>
      <c r="K9" s="74">
        <f>J9/I9*100</f>
        <v>34.666666666666671</v>
      </c>
      <c r="L9" s="72">
        <v>10</v>
      </c>
      <c r="M9" s="72" t="s">
        <v>57</v>
      </c>
      <c r="N9" s="72" t="s">
        <v>57</v>
      </c>
      <c r="O9" s="72" t="s">
        <v>30</v>
      </c>
      <c r="P9" s="75">
        <v>27549247.329999998</v>
      </c>
      <c r="Q9" s="44">
        <v>27549247.329999998</v>
      </c>
      <c r="R9" s="75">
        <v>27549247.329999998</v>
      </c>
      <c r="S9" s="74">
        <f>R9/P9*100</f>
        <v>100</v>
      </c>
      <c r="T9" s="74">
        <f>R9/Q9*100</f>
        <v>100</v>
      </c>
      <c r="U9" s="56" t="s">
        <v>31</v>
      </c>
    </row>
    <row r="10" spans="1:21" ht="3" hidden="1" customHeight="1">
      <c r="A10" s="70"/>
      <c r="B10" s="72" t="s">
        <v>32</v>
      </c>
      <c r="C10" s="72" t="s">
        <v>27</v>
      </c>
      <c r="D10" s="62"/>
      <c r="E10" s="19"/>
      <c r="F10" s="73" t="e">
        <f t="shared" ref="F10:F11" si="0">E10/D10*100</f>
        <v>#DIV/0!</v>
      </c>
      <c r="G10" s="72">
        <v>10</v>
      </c>
      <c r="H10" s="76" t="s">
        <v>28</v>
      </c>
      <c r="I10" s="77"/>
      <c r="J10" s="77"/>
      <c r="K10" s="74" t="e">
        <f t="shared" ref="K10:K11" si="1">J10/I10*100</f>
        <v>#DIV/0!</v>
      </c>
      <c r="L10" s="72"/>
      <c r="M10" s="72" t="s">
        <v>57</v>
      </c>
      <c r="N10" s="72" t="s">
        <v>57</v>
      </c>
      <c r="O10" s="72" t="s">
        <v>30</v>
      </c>
      <c r="P10" s="75">
        <v>4410227.3899999997</v>
      </c>
      <c r="Q10" s="75">
        <v>4410227.3899999997</v>
      </c>
      <c r="R10" s="44">
        <v>4410227.3899999997</v>
      </c>
      <c r="S10" s="74">
        <f t="shared" ref="S10:S11" si="2">R10/P10*100</f>
        <v>100</v>
      </c>
      <c r="T10" s="74">
        <f t="shared" ref="T10:T11" si="3">R10/Q10*100</f>
        <v>100</v>
      </c>
      <c r="U10" s="56" t="s">
        <v>31</v>
      </c>
    </row>
    <row r="11" spans="1:21" ht="93" customHeight="1">
      <c r="A11" s="70"/>
      <c r="B11" s="78" t="s">
        <v>34</v>
      </c>
      <c r="C11" s="79" t="s">
        <v>27</v>
      </c>
      <c r="D11" s="63">
        <v>270</v>
      </c>
      <c r="E11" s="24">
        <v>168</v>
      </c>
      <c r="F11" s="80">
        <f t="shared" si="0"/>
        <v>62.222222222222221</v>
      </c>
      <c r="G11" s="81">
        <v>10</v>
      </c>
      <c r="H11" s="28" t="s">
        <v>28</v>
      </c>
      <c r="I11" s="82">
        <v>75</v>
      </c>
      <c r="J11" s="2">
        <v>26</v>
      </c>
      <c r="K11" s="83">
        <f t="shared" si="1"/>
        <v>34.666666666666671</v>
      </c>
      <c r="L11" s="79">
        <v>10</v>
      </c>
      <c r="M11" s="72" t="s">
        <v>57</v>
      </c>
      <c r="N11" s="72" t="s">
        <v>57</v>
      </c>
      <c r="O11" s="79" t="s">
        <v>30</v>
      </c>
      <c r="P11" s="84">
        <v>3692801.89</v>
      </c>
      <c r="Q11" s="84">
        <v>3692801.89</v>
      </c>
      <c r="R11" s="84">
        <v>3692801.89</v>
      </c>
      <c r="S11" s="83">
        <f t="shared" si="2"/>
        <v>100</v>
      </c>
      <c r="T11" s="83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31242049.219999999</v>
      </c>
      <c r="Q12" s="38">
        <f>Q9+Q11</f>
        <v>31242049.219999999</v>
      </c>
      <c r="R12" s="38">
        <f>R9+R11</f>
        <v>31242049.219999999</v>
      </c>
      <c r="S12" s="37"/>
      <c r="T12" s="37"/>
      <c r="U12" s="33"/>
    </row>
    <row r="13" spans="1:21" ht="18">
      <c r="A13" s="57"/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A14" s="57"/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5" spans="1:2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A19" s="57"/>
      <c r="B19" s="45"/>
      <c r="C19" s="49"/>
      <c r="D19" s="50"/>
      <c r="E19" s="106" t="s">
        <v>38</v>
      </c>
      <c r="F19" s="106"/>
      <c r="G19" s="57"/>
      <c r="H19" s="61" t="s">
        <v>39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ht="23.25">
      <c r="A20" s="57"/>
      <c r="B20" s="45"/>
      <c r="C20" s="49"/>
      <c r="D20" s="50"/>
      <c r="E20" s="49"/>
      <c r="F20" s="49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1" ht="23.25">
      <c r="A21" s="57"/>
      <c r="B21" s="45"/>
      <c r="C21" s="49"/>
      <c r="D21" s="50"/>
      <c r="E21" s="49"/>
      <c r="F21" s="4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ht="23.25">
      <c r="A22" s="57"/>
      <c r="B22" s="45"/>
      <c r="C22" s="45"/>
      <c r="D22" s="45"/>
      <c r="E22" s="50"/>
      <c r="F22" s="50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ht="23.25">
      <c r="A23" s="57"/>
      <c r="B23" s="45"/>
      <c r="C23" s="45"/>
      <c r="D23" s="45"/>
      <c r="E23" s="50"/>
      <c r="F23" s="50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21" ht="23.25">
      <c r="A24" s="57"/>
      <c r="B24" s="45" t="s">
        <v>40</v>
      </c>
      <c r="C24" s="53"/>
      <c r="D24" s="50"/>
      <c r="E24" s="107" t="s">
        <v>64</v>
      </c>
      <c r="F24" s="107"/>
      <c r="G24" s="57"/>
      <c r="H24" s="5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1:21" ht="23.25">
      <c r="A25" s="57"/>
      <c r="B25" s="45"/>
      <c r="C25" s="49" t="s">
        <v>38</v>
      </c>
      <c r="D25" s="50"/>
      <c r="E25" s="111" t="s">
        <v>39</v>
      </c>
      <c r="F25" s="111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5196850393700776" bottom="0.75196850393700776" header="0.3" footer="0.3"/>
  <pageSetup paperSize="9" scale="37" orientation="landscape" useFirstPageNumber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7109375" customWidth="1"/>
    <col min="11" max="11" width="14" customWidth="1"/>
    <col min="12" max="12" width="17.5703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65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180</v>
      </c>
      <c r="E9" s="12">
        <v>180</v>
      </c>
      <c r="F9" s="13">
        <f>E9/D9*100</f>
        <v>100</v>
      </c>
      <c r="G9" s="10">
        <v>10</v>
      </c>
      <c r="H9" s="14" t="s">
        <v>28</v>
      </c>
      <c r="I9" s="19">
        <v>75</v>
      </c>
      <c r="J9" s="12">
        <v>67</v>
      </c>
      <c r="K9" s="17">
        <f t="shared" ref="K9:K11" si="0">J9/I9*100</f>
        <v>89.333333333333329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47325361.100000001</v>
      </c>
      <c r="Q9" s="18">
        <v>47325361.100000001</v>
      </c>
      <c r="R9" s="18">
        <v>47319968.789999999</v>
      </c>
      <c r="S9" s="17">
        <f t="shared" ref="S9:S11" si="1">R9/P9*100</f>
        <v>99.988605876691338</v>
      </c>
      <c r="T9" s="17">
        <f>R9/Q9*100</f>
        <v>99.988605876691338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180</v>
      </c>
      <c r="E11" s="25">
        <v>180</v>
      </c>
      <c r="F11" s="26">
        <f t="shared" si="2"/>
        <v>100</v>
      </c>
      <c r="G11" s="27">
        <v>10</v>
      </c>
      <c r="H11" s="28" t="s">
        <v>28</v>
      </c>
      <c r="I11" s="7">
        <v>75</v>
      </c>
      <c r="J11" s="7">
        <v>67</v>
      </c>
      <c r="K11" s="29">
        <f t="shared" si="0"/>
        <v>89.333333333333329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4181884.64</v>
      </c>
      <c r="Q11" s="31">
        <v>4181884.64</v>
      </c>
      <c r="R11" s="31">
        <v>4180273.95</v>
      </c>
      <c r="S11" s="29">
        <f t="shared" si="1"/>
        <v>99.961484112101189</v>
      </c>
      <c r="T11" s="29">
        <f t="shared" si="3"/>
        <v>99.961484112101189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51507245.740000002</v>
      </c>
      <c r="Q12" s="38">
        <f>Q9+Q11</f>
        <v>51507245.740000002</v>
      </c>
      <c r="R12" s="38">
        <f>R9+R11</f>
        <v>51500242.740000002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66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opLeftCell="C1" zoomScale="75" workbookViewId="0">
      <selection activeCell="J12" sqref="J12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28515625" customWidth="1"/>
    <col min="11" max="11" width="14" customWidth="1"/>
    <col min="12" max="12" width="13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7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67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7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140</v>
      </c>
      <c r="E9" s="12">
        <v>138</v>
      </c>
      <c r="F9" s="13">
        <f>E9/D9*100</f>
        <v>98.571428571428584</v>
      </c>
      <c r="G9" s="10">
        <v>10</v>
      </c>
      <c r="H9" s="14" t="s">
        <v>28</v>
      </c>
      <c r="I9" s="19">
        <v>75</v>
      </c>
      <c r="J9" s="12">
        <v>62</v>
      </c>
      <c r="K9" s="17">
        <f>J9/I9*100</f>
        <v>82.666666666666671</v>
      </c>
      <c r="L9" s="10">
        <v>10</v>
      </c>
      <c r="M9" s="10" t="s">
        <v>29</v>
      </c>
      <c r="N9" s="10" t="s">
        <v>57</v>
      </c>
      <c r="O9" s="10" t="s">
        <v>30</v>
      </c>
      <c r="P9" s="18">
        <v>27669195.949999999</v>
      </c>
      <c r="Q9" s="18">
        <v>27669195.949999999</v>
      </c>
      <c r="R9" s="18">
        <v>27669195.949999999</v>
      </c>
      <c r="S9" s="17">
        <f t="shared" ref="S9:S11" si="0">R9/P9*100</f>
        <v>100</v>
      </c>
      <c r="T9" s="17">
        <f>R9/Q9*100</f>
        <v>100</v>
      </c>
      <c r="U9" s="10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1">E10/D10*100</f>
        <v>#DIV/0!</v>
      </c>
      <c r="G10" s="10">
        <v>10</v>
      </c>
      <c r="H10" s="20" t="s">
        <v>28</v>
      </c>
      <c r="I10" s="8"/>
      <c r="J10" s="8"/>
      <c r="K10" s="17" t="e">
        <f t="shared" ref="K10:K11" si="2">J10/I10*100</f>
        <v>#DIV/0!</v>
      </c>
      <c r="L10" s="10"/>
      <c r="M10" s="10" t="s">
        <v>29</v>
      </c>
      <c r="N10" s="10" t="s">
        <v>57</v>
      </c>
      <c r="O10" s="10" t="s">
        <v>30</v>
      </c>
      <c r="P10" s="18"/>
      <c r="Q10" s="21"/>
      <c r="R10" s="21"/>
      <c r="S10" s="17" t="e">
        <f t="shared" si="0"/>
        <v>#DIV/0!</v>
      </c>
      <c r="T10" s="17" t="e">
        <f t="shared" ref="T10:T11" si="3">R10/Q10*100</f>
        <v>#DIV/0!</v>
      </c>
      <c r="U10" s="10" t="s">
        <v>31</v>
      </c>
    </row>
    <row r="11" spans="1:21" ht="75">
      <c r="B11" s="22" t="s">
        <v>34</v>
      </c>
      <c r="C11" s="23" t="s">
        <v>27</v>
      </c>
      <c r="D11" s="24">
        <v>140</v>
      </c>
      <c r="E11" s="25">
        <v>138</v>
      </c>
      <c r="F11" s="26">
        <f t="shared" si="1"/>
        <v>98.571428571428584</v>
      </c>
      <c r="G11" s="27">
        <v>10</v>
      </c>
      <c r="H11" s="28" t="s">
        <v>28</v>
      </c>
      <c r="I11" s="7">
        <v>75</v>
      </c>
      <c r="J11" s="7">
        <v>62</v>
      </c>
      <c r="K11" s="29">
        <f t="shared" si="2"/>
        <v>82.666666666666671</v>
      </c>
      <c r="L11" s="23">
        <v>10</v>
      </c>
      <c r="M11" s="23" t="s">
        <v>29</v>
      </c>
      <c r="N11" s="10" t="s">
        <v>57</v>
      </c>
      <c r="O11" s="23" t="s">
        <v>30</v>
      </c>
      <c r="P11" s="30">
        <v>2409200.61</v>
      </c>
      <c r="Q11" s="31">
        <v>2409200.61</v>
      </c>
      <c r="R11" s="31">
        <v>2409200.61</v>
      </c>
      <c r="S11" s="29">
        <f t="shared" si="0"/>
        <v>100</v>
      </c>
      <c r="T11" s="29">
        <f t="shared" si="3"/>
        <v>100</v>
      </c>
      <c r="U11" s="10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30078396.559999999</v>
      </c>
      <c r="Q12" s="38">
        <f>Q9+Q11</f>
        <v>30078396.559999999</v>
      </c>
      <c r="R12" s="38">
        <f>R9+R11</f>
        <v>30078396.559999999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45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68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0"/>
  <sheetViews>
    <sheetView zoomScale="66" workbookViewId="0">
      <pane xSplit="1" ySplit="6" topLeftCell="B7" activePane="bottomRight" state="frozen"/>
      <selection activeCell="E26" sqref="E26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6.7109375" style="57" bestFit="1" customWidth="1"/>
    <col min="12" max="12" width="13.5703125" style="57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9.710937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78" customHeight="1">
      <c r="C1" s="87" t="s">
        <v>226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77.25" customHeight="1" thickBot="1">
      <c r="C2" s="89" t="s">
        <v>236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1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363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234" customHeight="1" thickBot="1">
      <c r="B6" s="92"/>
      <c r="C6" s="92"/>
      <c r="D6" s="101"/>
      <c r="E6" s="54" t="s">
        <v>21</v>
      </c>
      <c r="F6" s="55" t="s">
        <v>22</v>
      </c>
      <c r="G6" s="98"/>
      <c r="H6" s="118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31.5" customHeight="1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75" customHeight="1" thickBot="1">
      <c r="B9" s="90" t="s">
        <v>237</v>
      </c>
      <c r="C9" s="10" t="s">
        <v>127</v>
      </c>
      <c r="D9" s="132">
        <v>61560</v>
      </c>
      <c r="E9" s="133">
        <v>61560</v>
      </c>
      <c r="F9" s="64">
        <f>E9/D9*100</f>
        <v>100</v>
      </c>
      <c r="G9" s="8">
        <v>10</v>
      </c>
      <c r="H9" s="364" t="s">
        <v>238</v>
      </c>
      <c r="I9" s="365">
        <v>2.5</v>
      </c>
      <c r="J9" s="365">
        <v>2.5</v>
      </c>
      <c r="K9" s="307">
        <f>J9/I9*100</f>
        <v>100</v>
      </c>
      <c r="L9" s="366"/>
      <c r="M9" s="90" t="s">
        <v>29</v>
      </c>
      <c r="N9" s="90" t="s">
        <v>29</v>
      </c>
      <c r="O9" s="90" t="s">
        <v>30</v>
      </c>
      <c r="P9" s="309">
        <v>18487420.559999999</v>
      </c>
      <c r="Q9" s="309">
        <v>18487420.559999999</v>
      </c>
      <c r="R9" s="309">
        <v>18487420.559999999</v>
      </c>
      <c r="S9" s="307">
        <f>R9/P9*100</f>
        <v>100</v>
      </c>
      <c r="T9" s="307">
        <f>R9/Q9*100</f>
        <v>100</v>
      </c>
      <c r="U9" s="90"/>
    </row>
    <row r="10" spans="2:21" ht="42.75" customHeight="1" thickBot="1">
      <c r="B10" s="92"/>
      <c r="C10" s="10" t="s">
        <v>239</v>
      </c>
      <c r="D10" s="132">
        <v>1296</v>
      </c>
      <c r="E10" s="133">
        <v>1296</v>
      </c>
      <c r="F10" s="64">
        <f t="shared" ref="F10:F13" si="0">E10/D10*100</f>
        <v>100</v>
      </c>
      <c r="G10" s="8">
        <v>10</v>
      </c>
      <c r="H10" s="367"/>
      <c r="I10" s="368"/>
      <c r="J10" s="368"/>
      <c r="K10" s="315"/>
      <c r="L10" s="124"/>
      <c r="M10" s="92"/>
      <c r="N10" s="92"/>
      <c r="O10" s="92"/>
      <c r="P10" s="314"/>
      <c r="Q10" s="314"/>
      <c r="R10" s="314"/>
      <c r="S10" s="315"/>
      <c r="T10" s="315"/>
      <c r="U10" s="92"/>
    </row>
    <row r="11" spans="2:21" ht="36.75" thickBot="1">
      <c r="B11" s="9" t="s">
        <v>115</v>
      </c>
      <c r="C11" s="10" t="s">
        <v>239</v>
      </c>
      <c r="D11" s="138">
        <v>175</v>
      </c>
      <c r="E11" s="133">
        <v>175</v>
      </c>
      <c r="F11" s="64">
        <f t="shared" si="0"/>
        <v>100</v>
      </c>
      <c r="G11" s="8">
        <v>10</v>
      </c>
      <c r="H11" s="369" t="s">
        <v>162</v>
      </c>
      <c r="I11" s="370" t="s">
        <v>162</v>
      </c>
      <c r="J11" s="370" t="s">
        <v>162</v>
      </c>
      <c r="K11" s="370" t="s">
        <v>162</v>
      </c>
      <c r="L11" s="8" t="s">
        <v>162</v>
      </c>
      <c r="M11" s="10" t="s">
        <v>29</v>
      </c>
      <c r="N11" s="8" t="s">
        <v>162</v>
      </c>
      <c r="O11" s="10" t="s">
        <v>30</v>
      </c>
      <c r="P11" s="371">
        <v>637817</v>
      </c>
      <c r="Q11" s="371">
        <v>637817</v>
      </c>
      <c r="R11" s="371">
        <v>637817</v>
      </c>
      <c r="S11" s="64">
        <f t="shared" ref="S11:S13" si="1">R11/P11*100</f>
        <v>100</v>
      </c>
      <c r="T11" s="64">
        <f>R11/Q11*100</f>
        <v>100</v>
      </c>
      <c r="U11" s="10"/>
    </row>
    <row r="12" spans="2:21" ht="144.75" hidden="1" thickBot="1">
      <c r="B12" s="9" t="s">
        <v>32</v>
      </c>
      <c r="C12" s="10" t="s">
        <v>108</v>
      </c>
      <c r="D12" s="132"/>
      <c r="E12" s="133"/>
      <c r="F12" s="64" t="e">
        <f t="shared" si="0"/>
        <v>#DIV/0!</v>
      </c>
      <c r="G12" s="8">
        <v>10</v>
      </c>
      <c r="H12" s="372" t="s">
        <v>162</v>
      </c>
      <c r="I12" s="370"/>
      <c r="J12" s="370"/>
      <c r="K12" s="370"/>
      <c r="L12" s="8"/>
      <c r="M12" s="10" t="s">
        <v>29</v>
      </c>
      <c r="N12" s="8" t="s">
        <v>29</v>
      </c>
      <c r="O12" s="10" t="s">
        <v>30</v>
      </c>
      <c r="P12" s="371"/>
      <c r="Q12" s="371"/>
      <c r="R12" s="371"/>
      <c r="S12" s="64" t="e">
        <f t="shared" si="1"/>
        <v>#DIV/0!</v>
      </c>
      <c r="T12" s="64" t="e">
        <f>R12/Q12</f>
        <v>#DIV/0!</v>
      </c>
      <c r="U12" s="10"/>
    </row>
    <row r="13" spans="2:21" ht="187.5" customHeight="1" thickBot="1">
      <c r="B13" s="139" t="s">
        <v>240</v>
      </c>
      <c r="C13" s="10" t="s">
        <v>241</v>
      </c>
      <c r="D13" s="132">
        <v>305</v>
      </c>
      <c r="E13" s="133">
        <v>305</v>
      </c>
      <c r="F13" s="64">
        <f t="shared" si="0"/>
        <v>100</v>
      </c>
      <c r="G13" s="8">
        <v>10</v>
      </c>
      <c r="H13" s="8" t="s">
        <v>162</v>
      </c>
      <c r="I13" s="8" t="s">
        <v>162</v>
      </c>
      <c r="J13" s="8" t="s">
        <v>162</v>
      </c>
      <c r="K13" s="64" t="s">
        <v>162</v>
      </c>
      <c r="L13" s="8"/>
      <c r="M13" s="10" t="s">
        <v>29</v>
      </c>
      <c r="N13" s="8" t="s">
        <v>162</v>
      </c>
      <c r="O13" s="10" t="s">
        <v>30</v>
      </c>
      <c r="P13" s="371">
        <v>10215893.890000001</v>
      </c>
      <c r="Q13" s="371">
        <v>10215893.890000001</v>
      </c>
      <c r="R13" s="371">
        <v>10215893.890000001</v>
      </c>
      <c r="S13" s="64">
        <f t="shared" si="1"/>
        <v>100</v>
      </c>
      <c r="T13" s="64">
        <f>R13/Q13*100</f>
        <v>100</v>
      </c>
      <c r="U13" s="10"/>
    </row>
    <row r="16" spans="2:21" hidden="1"/>
    <row r="17" spans="2:6" ht="23.25">
      <c r="B17" s="45" t="s">
        <v>242</v>
      </c>
      <c r="C17" s="53"/>
      <c r="D17" s="46"/>
      <c r="E17" s="107" t="s">
        <v>37</v>
      </c>
      <c r="F17" s="107"/>
    </row>
    <row r="18" spans="2:6" ht="23.25">
      <c r="B18" s="45"/>
      <c r="D18" s="49" t="s">
        <v>38</v>
      </c>
      <c r="E18" s="108" t="s">
        <v>39</v>
      </c>
      <c r="F18" s="108"/>
    </row>
    <row r="19" spans="2:6" ht="23.25">
      <c r="B19" s="45"/>
      <c r="C19" s="49"/>
      <c r="D19" s="50"/>
      <c r="E19" s="49"/>
      <c r="F19" s="49"/>
    </row>
    <row r="20" spans="2:6" ht="23.25">
      <c r="B20" s="45"/>
      <c r="C20" s="49"/>
      <c r="D20" s="50"/>
      <c r="E20" s="49"/>
      <c r="F20" s="49"/>
    </row>
    <row r="21" spans="2:6" ht="23.25">
      <c r="B21" s="45"/>
      <c r="C21" s="45"/>
      <c r="D21" s="45"/>
      <c r="E21" s="50"/>
      <c r="F21" s="50"/>
    </row>
    <row r="22" spans="2:6" ht="23.25">
      <c r="B22" s="45"/>
      <c r="C22" s="45"/>
      <c r="D22" s="45"/>
      <c r="E22" s="50"/>
      <c r="F22" s="50"/>
    </row>
    <row r="23" spans="2:6" ht="23.25">
      <c r="B23" s="45" t="s">
        <v>40</v>
      </c>
      <c r="C23" s="53"/>
      <c r="D23" s="50"/>
      <c r="E23" s="107" t="s">
        <v>243</v>
      </c>
      <c r="F23" s="107"/>
    </row>
    <row r="24" spans="2:6" ht="23.25">
      <c r="B24" s="45"/>
      <c r="C24" s="49" t="s">
        <v>38</v>
      </c>
      <c r="D24" s="50"/>
      <c r="E24" s="108" t="s">
        <v>244</v>
      </c>
      <c r="F24" s="108"/>
    </row>
    <row r="26" spans="2:6" ht="23.25">
      <c r="C26" s="45"/>
    </row>
    <row r="50" hidden="1"/>
  </sheetData>
  <mergeCells count="62">
    <mergeCell ref="E23:F23"/>
    <mergeCell ref="E24:F24"/>
    <mergeCell ref="R9:R10"/>
    <mergeCell ref="S9:S10"/>
    <mergeCell ref="T9:T10"/>
    <mergeCell ref="U9:U10"/>
    <mergeCell ref="E17:F17"/>
    <mergeCell ref="E18:F18"/>
    <mergeCell ref="L9:L10"/>
    <mergeCell ref="M9:M10"/>
    <mergeCell ref="N9:N10"/>
    <mergeCell ref="O9:O10"/>
    <mergeCell ref="P9:P10"/>
    <mergeCell ref="Q9:Q10"/>
    <mergeCell ref="P7:P8"/>
    <mergeCell ref="Q7:Q8"/>
    <mergeCell ref="R7:R8"/>
    <mergeCell ref="T7:T8"/>
    <mergeCell ref="U7:U8"/>
    <mergeCell ref="B9:B10"/>
    <mergeCell ref="H9:H10"/>
    <mergeCell ref="I9:I10"/>
    <mergeCell ref="J9:J10"/>
    <mergeCell ref="K9:K10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51181102362204722" right="0.51181102362204722" top="0.70866141732283461" bottom="0.74803149606299213" header="0.31496062992125984" footer="0.31496062992125984"/>
  <pageSetup paperSize="9" scale="35" fitToHeight="0" orientation="landscape" useFirstPageNumber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1" width="14.5703125" customWidth="1"/>
    <col min="12" max="12" width="15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1406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69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130</v>
      </c>
      <c r="E9" s="12">
        <v>115</v>
      </c>
      <c r="F9" s="13">
        <f>E9/D9*100</f>
        <v>88.461538461538453</v>
      </c>
      <c r="G9" s="10">
        <v>10</v>
      </c>
      <c r="H9" s="14" t="s">
        <v>28</v>
      </c>
      <c r="I9" s="19">
        <v>75</v>
      </c>
      <c r="J9" s="12">
        <v>63</v>
      </c>
      <c r="K9" s="17">
        <f>J9/I9*100</f>
        <v>84</v>
      </c>
      <c r="L9" s="10">
        <v>10</v>
      </c>
      <c r="M9" s="10" t="s">
        <v>57</v>
      </c>
      <c r="N9" s="10" t="s">
        <v>57</v>
      </c>
      <c r="O9" s="10" t="s">
        <v>30</v>
      </c>
      <c r="P9" s="18">
        <v>29916208.879999999</v>
      </c>
      <c r="Q9" s="18">
        <v>29916208.879999999</v>
      </c>
      <c r="R9" s="18">
        <v>29916208.879999999</v>
      </c>
      <c r="S9" s="17">
        <f t="shared" ref="S9:S11" si="0">R9/P9*100</f>
        <v>100</v>
      </c>
      <c r="T9" s="17">
        <f>R9/Q9*100</f>
        <v>100</v>
      </c>
      <c r="U9" s="10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1">E10/D10*100</f>
        <v>#DIV/0!</v>
      </c>
      <c r="G10" s="10">
        <v>10</v>
      </c>
      <c r="H10" s="20" t="s">
        <v>28</v>
      </c>
      <c r="I10" s="8"/>
      <c r="J10" s="8"/>
      <c r="K10" s="17" t="e">
        <f t="shared" ref="K10:K11" si="2">J10/I10*100</f>
        <v>#DIV/0!</v>
      </c>
      <c r="L10" s="10"/>
      <c r="M10" s="10" t="s">
        <v>57</v>
      </c>
      <c r="N10" s="10" t="s">
        <v>57</v>
      </c>
      <c r="O10" s="10" t="s">
        <v>30</v>
      </c>
      <c r="P10" s="18"/>
      <c r="Q10" s="21"/>
      <c r="R10" s="21"/>
      <c r="S10" s="17" t="e">
        <f t="shared" si="0"/>
        <v>#DIV/0!</v>
      </c>
      <c r="T10" s="17" t="e">
        <f t="shared" ref="T10:T11" si="3">R10/Q10*100</f>
        <v>#DIV/0!</v>
      </c>
      <c r="U10" s="10" t="s">
        <v>31</v>
      </c>
    </row>
    <row r="11" spans="1:21" ht="75">
      <c r="B11" s="22" t="s">
        <v>34</v>
      </c>
      <c r="C11" s="23" t="s">
        <v>27</v>
      </c>
      <c r="D11" s="24">
        <v>130</v>
      </c>
      <c r="E11" s="25">
        <v>115</v>
      </c>
      <c r="F11" s="26">
        <f t="shared" si="1"/>
        <v>88.461538461538453</v>
      </c>
      <c r="G11" s="27">
        <v>10</v>
      </c>
      <c r="H11" s="28" t="s">
        <v>28</v>
      </c>
      <c r="I11" s="7">
        <v>75</v>
      </c>
      <c r="J11" s="7">
        <v>63</v>
      </c>
      <c r="K11" s="29">
        <f t="shared" si="2"/>
        <v>84</v>
      </c>
      <c r="L11" s="23">
        <v>10</v>
      </c>
      <c r="M11" s="10" t="s">
        <v>57</v>
      </c>
      <c r="N11" s="10" t="s">
        <v>57</v>
      </c>
      <c r="O11" s="23" t="s">
        <v>30</v>
      </c>
      <c r="P11" s="30">
        <v>2397111.4</v>
      </c>
      <c r="Q11" s="31">
        <v>2397111.4</v>
      </c>
      <c r="R11" s="31">
        <v>2397111.4</v>
      </c>
      <c r="S11" s="29">
        <f t="shared" si="0"/>
        <v>100</v>
      </c>
      <c r="T11" s="29">
        <f t="shared" si="3"/>
        <v>100</v>
      </c>
      <c r="U11" s="10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32313320.279999997</v>
      </c>
      <c r="Q12" s="38">
        <f>Q9+Q11</f>
        <v>32313320.279999997</v>
      </c>
      <c r="R12" s="38">
        <f>R9+R11</f>
        <v>32313320.279999997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70</v>
      </c>
      <c r="F24" s="107"/>
      <c r="H24" s="68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1" width="14" customWidth="1"/>
    <col min="12" max="12" width="1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81" customHeight="1">
      <c r="C2" s="89" t="s">
        <v>71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7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260</v>
      </c>
      <c r="E9" s="12">
        <v>252</v>
      </c>
      <c r="F9" s="13">
        <f>E9/D9*100</f>
        <v>96.92307692307692</v>
      </c>
      <c r="G9" s="10">
        <v>10</v>
      </c>
      <c r="H9" s="14" t="s">
        <v>28</v>
      </c>
      <c r="I9" s="19">
        <v>75</v>
      </c>
      <c r="J9" s="12">
        <v>70</v>
      </c>
      <c r="K9" s="17">
        <f t="shared" ref="K9:K11" si="0">J9/I9*100</f>
        <v>93.333333333333329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53677166.600000001</v>
      </c>
      <c r="Q9" s="18">
        <v>53677166.600000001</v>
      </c>
      <c r="R9" s="18">
        <v>53677166.600000001</v>
      </c>
      <c r="S9" s="17">
        <f t="shared" ref="S9:S11" si="1">R9/P9*100</f>
        <v>100</v>
      </c>
      <c r="T9" s="17">
        <f>R9/Q9*100</f>
        <v>100</v>
      </c>
      <c r="U9" s="10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10" t="s">
        <v>31</v>
      </c>
    </row>
    <row r="11" spans="1:21" ht="75">
      <c r="B11" s="22" t="s">
        <v>34</v>
      </c>
      <c r="C11" s="23" t="s">
        <v>27</v>
      </c>
      <c r="D11" s="24">
        <v>260</v>
      </c>
      <c r="E11" s="25">
        <v>252</v>
      </c>
      <c r="F11" s="26">
        <f t="shared" si="2"/>
        <v>96.92307692307692</v>
      </c>
      <c r="G11" s="27">
        <v>10</v>
      </c>
      <c r="H11" s="28" t="s">
        <v>28</v>
      </c>
      <c r="I11" s="7">
        <v>75</v>
      </c>
      <c r="J11" s="7">
        <v>70</v>
      </c>
      <c r="K11" s="29">
        <f t="shared" si="0"/>
        <v>93.333333333333329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4774917.24</v>
      </c>
      <c r="Q11" s="31">
        <v>4774917.24</v>
      </c>
      <c r="R11" s="31">
        <v>4774917.24</v>
      </c>
      <c r="S11" s="29">
        <f t="shared" si="1"/>
        <v>100</v>
      </c>
      <c r="T11" s="29">
        <f t="shared" si="3"/>
        <v>100</v>
      </c>
      <c r="U11" s="10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58452083.840000004</v>
      </c>
      <c r="Q12" s="38">
        <f>Q9+Q11</f>
        <v>58452083.840000004</v>
      </c>
      <c r="R12" s="38">
        <f>R9+R11</f>
        <v>58452083.840000004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72</v>
      </c>
      <c r="F24" s="107"/>
      <c r="H24" s="68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6.85546875" customWidth="1"/>
    <col min="4" max="4" width="14.85546875" customWidth="1"/>
    <col min="5" max="5" width="13.7109375" customWidth="1"/>
    <col min="6" max="6" width="13.85546875" customWidth="1"/>
    <col min="7" max="7" width="14" customWidth="1"/>
    <col min="8" max="8" width="27.140625" customWidth="1"/>
    <col min="9" max="9" width="14.42578125" customWidth="1"/>
    <col min="10" max="10" width="14.28515625" customWidth="1"/>
    <col min="11" max="11" width="14" customWidth="1"/>
    <col min="12" max="12" width="11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0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73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6" t="s">
        <v>16</v>
      </c>
      <c r="E5" s="93" t="s">
        <v>17</v>
      </c>
      <c r="F5" s="95"/>
      <c r="G5" s="96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98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140</v>
      </c>
      <c r="E9" s="12">
        <v>140</v>
      </c>
      <c r="F9" s="13">
        <f>E9/D9*100</f>
        <v>100</v>
      </c>
      <c r="G9" s="10">
        <v>10</v>
      </c>
      <c r="H9" s="14" t="s">
        <v>28</v>
      </c>
      <c r="I9" s="19">
        <v>75</v>
      </c>
      <c r="J9" s="12">
        <v>68</v>
      </c>
      <c r="K9" s="17">
        <f t="shared" ref="K9:K11" si="0">J9/I9*100</f>
        <v>90.666666666666657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30489184.039999999</v>
      </c>
      <c r="Q9" s="18">
        <v>30489184.039999999</v>
      </c>
      <c r="R9" s="18">
        <v>30489184.039999999</v>
      </c>
      <c r="S9" s="17">
        <f t="shared" ref="S9:S11" si="1">R9/P9*100</f>
        <v>100</v>
      </c>
      <c r="T9" s="17">
        <f>R9/Q9*100</f>
        <v>100</v>
      </c>
      <c r="U9" s="10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10" t="s">
        <v>31</v>
      </c>
    </row>
    <row r="11" spans="1:21" ht="75">
      <c r="B11" s="22" t="s">
        <v>34</v>
      </c>
      <c r="C11" s="23" t="s">
        <v>27</v>
      </c>
      <c r="D11" s="24">
        <v>140</v>
      </c>
      <c r="E11" s="25">
        <v>140</v>
      </c>
      <c r="F11" s="26">
        <f t="shared" si="2"/>
        <v>100</v>
      </c>
      <c r="G11" s="27">
        <v>10</v>
      </c>
      <c r="H11" s="28" t="s">
        <v>28</v>
      </c>
      <c r="I11" s="7">
        <v>75</v>
      </c>
      <c r="J11" s="7">
        <v>68</v>
      </c>
      <c r="K11" s="29">
        <f t="shared" si="0"/>
        <v>90.666666666666657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2605142.02</v>
      </c>
      <c r="Q11" s="31">
        <v>2605142.02</v>
      </c>
      <c r="R11" s="31">
        <v>2605142.02</v>
      </c>
      <c r="S11" s="29">
        <f t="shared" si="1"/>
        <v>100</v>
      </c>
      <c r="T11" s="29">
        <f t="shared" si="3"/>
        <v>100</v>
      </c>
      <c r="U11" s="10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33094326.059999999</v>
      </c>
      <c r="Q12" s="38">
        <f>Q9+Q11</f>
        <v>33094326.059999999</v>
      </c>
      <c r="R12" s="38">
        <f>R9+R11</f>
        <v>33094326.059999999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74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C2" sqref="C2:U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5" customWidth="1"/>
    <col min="7" max="7" width="14" customWidth="1"/>
    <col min="8" max="8" width="27.140625" customWidth="1"/>
    <col min="9" max="9" width="14.42578125" customWidth="1"/>
    <col min="10" max="10" width="14.5703125" customWidth="1"/>
    <col min="11" max="11" width="13.85546875" customWidth="1"/>
    <col min="12" max="12" width="11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7.855468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4.5" customHeight="1">
      <c r="C2" s="89" t="s">
        <v>75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1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96" t="s">
        <v>18</v>
      </c>
      <c r="H5" s="99"/>
      <c r="I5" s="117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3" customHeight="1">
      <c r="B6" s="92"/>
      <c r="C6" s="92"/>
      <c r="D6" s="115"/>
      <c r="E6" s="5" t="s">
        <v>21</v>
      </c>
      <c r="F6" s="5" t="s">
        <v>76</v>
      </c>
      <c r="G6" s="98"/>
      <c r="H6" s="92"/>
      <c r="I6" s="118"/>
      <c r="J6" s="54" t="s">
        <v>21</v>
      </c>
      <c r="K6" s="5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119">
        <v>6</v>
      </c>
      <c r="H7" s="121">
        <v>7</v>
      </c>
      <c r="I7" s="123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120"/>
      <c r="H8" s="122"/>
      <c r="I8" s="124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103</v>
      </c>
      <c r="E9" s="12">
        <v>102</v>
      </c>
      <c r="F9" s="13">
        <f>E9/D9*100</f>
        <v>99.029126213592235</v>
      </c>
      <c r="G9" s="85">
        <v>10</v>
      </c>
      <c r="H9" s="86" t="s">
        <v>28</v>
      </c>
      <c r="I9" s="12">
        <v>75</v>
      </c>
      <c r="J9" s="12">
        <v>68</v>
      </c>
      <c r="K9" s="17">
        <f t="shared" ref="K9:K11" si="0">J9/I9*100</f>
        <v>90.666666666666657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23496250.850000001</v>
      </c>
      <c r="Q9" s="18">
        <v>23496250.850000001</v>
      </c>
      <c r="R9" s="18">
        <v>23496250.850000001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85">
        <v>10</v>
      </c>
      <c r="H10" s="86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103</v>
      </c>
      <c r="E11" s="25">
        <v>102</v>
      </c>
      <c r="F11" s="26">
        <f t="shared" si="2"/>
        <v>99.029126213592235</v>
      </c>
      <c r="G11" s="27">
        <v>10</v>
      </c>
      <c r="H11" s="28" t="s">
        <v>28</v>
      </c>
      <c r="I11" s="7">
        <v>75</v>
      </c>
      <c r="J11" s="7">
        <v>68</v>
      </c>
      <c r="K11" s="29">
        <f t="shared" si="0"/>
        <v>90.666666666666657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2001175.55</v>
      </c>
      <c r="Q11" s="31">
        <v>2001175.55</v>
      </c>
      <c r="R11" s="31">
        <v>2001175.55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25497426.400000002</v>
      </c>
      <c r="Q12" s="38">
        <f>Q9+Q11</f>
        <v>25497426.400000002</v>
      </c>
      <c r="R12" s="38">
        <f>R9+R11</f>
        <v>25497426.400000002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77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3.85546875" customWidth="1"/>
    <col min="11" max="11" width="14.7109375" customWidth="1"/>
    <col min="12" max="12" width="14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1.1406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78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16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16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100</v>
      </c>
      <c r="E9" s="12">
        <v>95</v>
      </c>
      <c r="F9" s="13">
        <f>E9/D9*100</f>
        <v>95</v>
      </c>
      <c r="G9" s="10">
        <v>10</v>
      </c>
      <c r="H9" s="14" t="s">
        <v>28</v>
      </c>
      <c r="I9" s="19">
        <v>75</v>
      </c>
      <c r="J9" s="12">
        <v>60</v>
      </c>
      <c r="K9" s="17">
        <f t="shared" ref="K9:K11" si="0">J9/I9*100</f>
        <v>80</v>
      </c>
      <c r="L9" s="10">
        <v>10</v>
      </c>
      <c r="M9" s="10" t="s">
        <v>29</v>
      </c>
      <c r="N9" s="23" t="s">
        <v>57</v>
      </c>
      <c r="O9" s="10" t="s">
        <v>30</v>
      </c>
      <c r="P9" s="18">
        <v>23358575.16</v>
      </c>
      <c r="Q9" s="18">
        <v>23358575.16</v>
      </c>
      <c r="R9" s="18">
        <v>23358575.16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100</v>
      </c>
      <c r="E11" s="25">
        <v>95</v>
      </c>
      <c r="F11" s="26">
        <f t="shared" si="2"/>
        <v>95</v>
      </c>
      <c r="G11" s="27">
        <v>10</v>
      </c>
      <c r="H11" s="28" t="s">
        <v>28</v>
      </c>
      <c r="I11" s="7">
        <v>75</v>
      </c>
      <c r="J11" s="7">
        <v>60</v>
      </c>
      <c r="K11" s="29">
        <f t="shared" si="0"/>
        <v>80</v>
      </c>
      <c r="L11" s="23">
        <v>10</v>
      </c>
      <c r="M11" s="23" t="s">
        <v>29</v>
      </c>
      <c r="N11" s="23" t="s">
        <v>57</v>
      </c>
      <c r="O11" s="23" t="s">
        <v>30</v>
      </c>
      <c r="P11" s="30">
        <v>2172182.34</v>
      </c>
      <c r="Q11" s="31">
        <v>2172182.34</v>
      </c>
      <c r="R11" s="31">
        <v>2172182.34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25530757.5</v>
      </c>
      <c r="Q12" s="38">
        <f>Q9+Q11</f>
        <v>25530757.5</v>
      </c>
      <c r="R12" s="38">
        <f>R9+R11</f>
        <v>25530757.5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79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E9" sqref="E9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7109375" customWidth="1"/>
    <col min="11" max="11" width="14" customWidth="1"/>
    <col min="12" max="12" width="13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1406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66" customHeight="1">
      <c r="C2" s="89" t="s">
        <v>80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16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16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263</v>
      </c>
      <c r="E9" s="12">
        <v>251</v>
      </c>
      <c r="F9" s="13">
        <f>E9/D9*100</f>
        <v>95.437262357414454</v>
      </c>
      <c r="G9" s="10">
        <v>10</v>
      </c>
      <c r="H9" s="14" t="s">
        <v>28</v>
      </c>
      <c r="I9" s="19">
        <v>75</v>
      </c>
      <c r="J9" s="12">
        <v>64</v>
      </c>
      <c r="K9" s="17">
        <f t="shared" ref="K9:K11" si="0">J9/I9*100</f>
        <v>85.333333333333343</v>
      </c>
      <c r="L9" s="10">
        <v>10</v>
      </c>
      <c r="M9" s="10" t="s">
        <v>29</v>
      </c>
      <c r="N9" s="23" t="s">
        <v>57</v>
      </c>
      <c r="O9" s="10" t="s">
        <v>30</v>
      </c>
      <c r="P9" s="18">
        <v>44315616.719999999</v>
      </c>
      <c r="Q9" s="18">
        <v>44315616.719999999</v>
      </c>
      <c r="R9" s="18">
        <v>44315616.719999999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263</v>
      </c>
      <c r="E11" s="25">
        <v>251</v>
      </c>
      <c r="F11" s="26">
        <f t="shared" si="2"/>
        <v>95.437262357414454</v>
      </c>
      <c r="G11" s="27">
        <v>10</v>
      </c>
      <c r="H11" s="28" t="s">
        <v>28</v>
      </c>
      <c r="I11" s="7">
        <v>75</v>
      </c>
      <c r="J11" s="7">
        <v>64</v>
      </c>
      <c r="K11" s="29">
        <f t="shared" si="0"/>
        <v>85.333333333333343</v>
      </c>
      <c r="L11" s="23">
        <v>10</v>
      </c>
      <c r="M11" s="23" t="s">
        <v>29</v>
      </c>
      <c r="N11" s="23" t="s">
        <v>57</v>
      </c>
      <c r="O11" s="23" t="s">
        <v>30</v>
      </c>
      <c r="P11" s="30">
        <v>3157104.38</v>
      </c>
      <c r="Q11" s="31">
        <v>3157104.38</v>
      </c>
      <c r="R11" s="31">
        <v>3157104.38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47472721.100000001</v>
      </c>
      <c r="Q12" s="38">
        <f>Q9+Q11</f>
        <v>47472721.100000001</v>
      </c>
      <c r="R12" s="38">
        <f>R9+R11</f>
        <v>47472721.100000001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52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81</v>
      </c>
      <c r="F24" s="107"/>
      <c r="H24" s="68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3.5703125" customWidth="1"/>
    <col min="8" max="8" width="27.140625" customWidth="1"/>
    <col min="9" max="9" width="14.42578125" customWidth="1"/>
    <col min="10" max="10" width="13.5703125" customWidth="1"/>
    <col min="11" max="11" width="14.7109375" customWidth="1"/>
    <col min="12" max="12" width="11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1.855468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82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96" t="s">
        <v>18</v>
      </c>
      <c r="H5" s="99"/>
      <c r="I5" s="96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98"/>
      <c r="H6" s="99"/>
      <c r="I6" s="98"/>
      <c r="J6" s="6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260</v>
      </c>
      <c r="E9" s="12">
        <v>255</v>
      </c>
      <c r="F9" s="13">
        <f>E9/D9*100</f>
        <v>98.076923076923066</v>
      </c>
      <c r="G9" s="10">
        <v>10</v>
      </c>
      <c r="H9" s="14" t="s">
        <v>28</v>
      </c>
      <c r="I9" s="19">
        <v>75</v>
      </c>
      <c r="J9" s="12">
        <v>74</v>
      </c>
      <c r="K9" s="17">
        <f t="shared" ref="K9:K11" si="0">J9/I9*100</f>
        <v>98.666666666666671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44429201.170000002</v>
      </c>
      <c r="Q9" s="18">
        <v>44429201.170000002</v>
      </c>
      <c r="R9" s="18">
        <v>44429201.170000002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260</v>
      </c>
      <c r="E11" s="25">
        <v>255</v>
      </c>
      <c r="F11" s="26">
        <f t="shared" si="2"/>
        <v>98.076923076923066</v>
      </c>
      <c r="G11" s="27">
        <v>10</v>
      </c>
      <c r="H11" s="28" t="s">
        <v>28</v>
      </c>
      <c r="I11" s="7">
        <v>75</v>
      </c>
      <c r="J11" s="7">
        <v>74</v>
      </c>
      <c r="K11" s="29">
        <f t="shared" si="0"/>
        <v>98.666666666666671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3327017.83</v>
      </c>
      <c r="Q11" s="31">
        <v>3327017.83</v>
      </c>
      <c r="R11" s="31">
        <v>3327017.83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47756219</v>
      </c>
      <c r="Q12" s="38">
        <f>Q9+Q11</f>
        <v>47756219</v>
      </c>
      <c r="R12" s="38">
        <f>R9+R11</f>
        <v>47756219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83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opLeftCell="E3" zoomScale="75" workbookViewId="0">
      <selection activeCell="J12" sqref="J12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3.5703125" customWidth="1"/>
    <col min="8" max="8" width="27.140625" customWidth="1"/>
    <col min="9" max="9" width="14.42578125" customWidth="1"/>
    <col min="10" max="10" width="14.7109375" customWidth="1"/>
    <col min="11" max="11" width="12.5703125" customWidth="1"/>
    <col min="12" max="12" width="12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0.71093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84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09" t="s">
        <v>16</v>
      </c>
      <c r="E5" s="93" t="s">
        <v>17</v>
      </c>
      <c r="F5" s="95"/>
      <c r="G5" s="96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9" customHeight="1">
      <c r="B6" s="92"/>
      <c r="C6" s="92"/>
      <c r="D6" s="110"/>
      <c r="E6" s="5" t="s">
        <v>21</v>
      </c>
      <c r="F6" s="5" t="s">
        <v>22</v>
      </c>
      <c r="G6" s="98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100</v>
      </c>
      <c r="E9" s="12">
        <v>96</v>
      </c>
      <c r="F9" s="13">
        <f>E9/D9*100</f>
        <v>96</v>
      </c>
      <c r="G9" s="10">
        <v>10</v>
      </c>
      <c r="H9" s="14" t="s">
        <v>28</v>
      </c>
      <c r="I9" s="19">
        <v>75</v>
      </c>
      <c r="J9" s="12">
        <v>72</v>
      </c>
      <c r="K9" s="17">
        <f t="shared" ref="K9:K11" si="0">J9/I9*100</f>
        <v>96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23029835.300000001</v>
      </c>
      <c r="Q9" s="18">
        <v>23029835.300000001</v>
      </c>
      <c r="R9" s="18">
        <v>23029835.300000001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100</v>
      </c>
      <c r="E11" s="25">
        <v>96</v>
      </c>
      <c r="F11" s="26">
        <f t="shared" si="2"/>
        <v>96</v>
      </c>
      <c r="G11" s="27">
        <v>10</v>
      </c>
      <c r="H11" s="28" t="s">
        <v>28</v>
      </c>
      <c r="I11" s="7">
        <v>75</v>
      </c>
      <c r="J11" s="7">
        <v>72</v>
      </c>
      <c r="K11" s="29">
        <f t="shared" si="0"/>
        <v>96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2028933.1</v>
      </c>
      <c r="Q11" s="31">
        <v>2028933.1</v>
      </c>
      <c r="R11" s="31">
        <v>2028933.1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25058768.400000002</v>
      </c>
      <c r="Q12" s="38">
        <f>Q9+Q11</f>
        <v>25058768.400000002</v>
      </c>
      <c r="R12" s="38">
        <f>R9+R11</f>
        <v>25058768.400000002</v>
      </c>
      <c r="S12" s="37"/>
      <c r="T12" s="37"/>
      <c r="U12" s="33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49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85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6.5703125" customWidth="1"/>
    <col min="11" max="11" width="15.5703125" customWidth="1"/>
    <col min="12" max="12" width="14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86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270</v>
      </c>
      <c r="E9" s="12">
        <v>254</v>
      </c>
      <c r="F9" s="13">
        <f>E9/D9*100</f>
        <v>94.074074074074076</v>
      </c>
      <c r="G9" s="10">
        <v>10</v>
      </c>
      <c r="H9" s="14" t="s">
        <v>28</v>
      </c>
      <c r="I9" s="19">
        <v>75</v>
      </c>
      <c r="J9" s="12">
        <v>56</v>
      </c>
      <c r="K9" s="17">
        <f t="shared" ref="K9:K11" si="0">J9/I9*100</f>
        <v>74.666666666666671</v>
      </c>
      <c r="L9" s="10">
        <v>10</v>
      </c>
      <c r="M9" s="10" t="s">
        <v>29</v>
      </c>
      <c r="N9" s="10" t="s">
        <v>57</v>
      </c>
      <c r="O9" s="10" t="s">
        <v>30</v>
      </c>
      <c r="P9" s="18">
        <v>57469659.75</v>
      </c>
      <c r="Q9" s="18">
        <v>57469659.75</v>
      </c>
      <c r="R9" s="18">
        <v>57287552.079999998</v>
      </c>
      <c r="S9" s="17">
        <f t="shared" ref="S9:S11" si="1">R9/P9*100</f>
        <v>99.683123806905783</v>
      </c>
      <c r="T9" s="17">
        <f>R9/Q9*100</f>
        <v>99.683123806905783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270</v>
      </c>
      <c r="E11" s="25">
        <v>254</v>
      </c>
      <c r="F11" s="26">
        <f t="shared" si="2"/>
        <v>94.074074074074076</v>
      </c>
      <c r="G11" s="27">
        <v>10</v>
      </c>
      <c r="H11" s="28" t="s">
        <v>28</v>
      </c>
      <c r="I11" s="7">
        <v>75</v>
      </c>
      <c r="J11" s="7">
        <v>56</v>
      </c>
      <c r="K11" s="29">
        <f t="shared" si="0"/>
        <v>74.666666666666671</v>
      </c>
      <c r="L11" s="23">
        <v>10</v>
      </c>
      <c r="M11" s="23" t="s">
        <v>29</v>
      </c>
      <c r="N11" s="10" t="s">
        <v>57</v>
      </c>
      <c r="O11" s="23" t="s">
        <v>30</v>
      </c>
      <c r="P11" s="30">
        <v>5643780.5700000003</v>
      </c>
      <c r="Q11" s="31">
        <v>5643780.5700000003</v>
      </c>
      <c r="R11" s="31">
        <v>5589384.7699999996</v>
      </c>
      <c r="S11" s="29">
        <f t="shared" si="1"/>
        <v>99.036181521848192</v>
      </c>
      <c r="T11" s="29">
        <f t="shared" si="3"/>
        <v>99.036181521848192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63113440.32</v>
      </c>
      <c r="Q12" s="38">
        <f>Q9+Q11</f>
        <v>63113440.32</v>
      </c>
      <c r="R12" s="38">
        <f>R9+R11</f>
        <v>62876936.849999994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87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7" fitToHeight="0" orientation="landscape" useFirstPageNumber="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5703125" customWidth="1"/>
    <col min="11" max="11" width="13.85546875" customWidth="1"/>
    <col min="12" max="12" width="12.5703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285156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88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1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16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16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142</v>
      </c>
      <c r="E9" s="12">
        <v>131</v>
      </c>
      <c r="F9" s="13">
        <f>E9/D9*100</f>
        <v>92.25352112676056</v>
      </c>
      <c r="G9" s="10">
        <v>10</v>
      </c>
      <c r="H9" s="14" t="s">
        <v>28</v>
      </c>
      <c r="I9" s="19">
        <v>75</v>
      </c>
      <c r="J9" s="12">
        <v>72</v>
      </c>
      <c r="K9" s="17">
        <f t="shared" ref="K9:K11" si="0">J9/I9*100</f>
        <v>96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25853657.309999999</v>
      </c>
      <c r="Q9" s="18">
        <v>25853657.309999999</v>
      </c>
      <c r="R9" s="18">
        <v>25853657.309999999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142</v>
      </c>
      <c r="E11" s="25">
        <v>131</v>
      </c>
      <c r="F11" s="26">
        <f t="shared" si="2"/>
        <v>92.25352112676056</v>
      </c>
      <c r="G11" s="27">
        <v>10</v>
      </c>
      <c r="H11" s="28" t="s">
        <v>28</v>
      </c>
      <c r="I11" s="7">
        <v>75</v>
      </c>
      <c r="J11" s="7">
        <v>72</v>
      </c>
      <c r="K11" s="29">
        <f t="shared" si="0"/>
        <v>96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2070778.09</v>
      </c>
      <c r="Q11" s="31">
        <v>2070778.09</v>
      </c>
      <c r="R11" s="31">
        <v>2070778.09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27924435.399999999</v>
      </c>
      <c r="Q12" s="38">
        <f>Q9+Q11</f>
        <v>27924435.399999999</v>
      </c>
      <c r="R12" s="38">
        <f>R9+R11</f>
        <v>27924435.399999999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50"/>
      <c r="E19" s="106" t="s">
        <v>38</v>
      </c>
      <c r="F19" s="106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89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E19:F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U29"/>
  <sheetViews>
    <sheetView zoomScale="75" workbookViewId="0">
      <pane xSplit="1" ySplit="7" topLeftCell="B8" activePane="bottomRight" state="frozen"/>
      <selection activeCell="B29" sqref="B29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9.140625" style="57" hidden="1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8.285156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96" customHeight="1">
      <c r="C1" s="87" t="s">
        <v>226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54" customHeight="1" thickBot="1">
      <c r="C2" s="89" t="s">
        <v>227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131.2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">
      <c r="B8" s="91"/>
      <c r="C8" s="91"/>
      <c r="D8" s="91"/>
      <c r="E8" s="91"/>
      <c r="F8" s="7" t="s">
        <v>23</v>
      </c>
      <c r="G8" s="91"/>
      <c r="H8" s="91"/>
      <c r="I8" s="91"/>
      <c r="J8" s="91"/>
      <c r="K8" s="7" t="s">
        <v>24</v>
      </c>
      <c r="L8" s="91"/>
      <c r="M8" s="91"/>
      <c r="N8" s="91"/>
      <c r="O8" s="91"/>
      <c r="P8" s="91"/>
      <c r="Q8" s="91"/>
      <c r="R8" s="91"/>
      <c r="S8" s="7" t="s">
        <v>25</v>
      </c>
      <c r="T8" s="91"/>
      <c r="U8" s="91"/>
    </row>
    <row r="9" spans="2:21" ht="45.75" customHeight="1">
      <c r="B9" s="347" t="s">
        <v>228</v>
      </c>
      <c r="C9" s="348" t="s">
        <v>229</v>
      </c>
      <c r="D9" s="349">
        <v>11676</v>
      </c>
      <c r="E9" s="350">
        <v>11676</v>
      </c>
      <c r="F9" s="351">
        <f>E9/D9*100</f>
        <v>100</v>
      </c>
      <c r="G9" s="348">
        <v>10</v>
      </c>
      <c r="H9" s="352" t="s">
        <v>230</v>
      </c>
      <c r="I9" s="353">
        <v>90</v>
      </c>
      <c r="J9" s="353">
        <v>90</v>
      </c>
      <c r="K9" s="354">
        <f>J9/I9*100</f>
        <v>100</v>
      </c>
      <c r="L9" s="348"/>
      <c r="M9" s="347" t="s">
        <v>29</v>
      </c>
      <c r="N9" s="347" t="s">
        <v>29</v>
      </c>
      <c r="O9" s="347" t="s">
        <v>30</v>
      </c>
      <c r="P9" s="355">
        <v>2049390</v>
      </c>
      <c r="Q9" s="355">
        <v>2049390</v>
      </c>
      <c r="R9" s="355">
        <v>2049390</v>
      </c>
      <c r="S9" s="355">
        <f>R9/P9*100</f>
        <v>100</v>
      </c>
      <c r="T9" s="354">
        <f>R9/Q9*100</f>
        <v>100</v>
      </c>
      <c r="U9" s="347"/>
    </row>
    <row r="10" spans="2:21" ht="45.75" hidden="1" customHeight="1">
      <c r="B10" s="347"/>
      <c r="C10" s="348" t="s">
        <v>229</v>
      </c>
      <c r="D10" s="350" t="s">
        <v>231</v>
      </c>
      <c r="E10" s="350">
        <v>925</v>
      </c>
      <c r="F10" s="351" t="e">
        <f t="shared" ref="F10:F14" si="0">E10/D10*100</f>
        <v>#VALUE!</v>
      </c>
      <c r="G10" s="348">
        <v>10</v>
      </c>
      <c r="H10" s="352"/>
      <c r="I10" s="353"/>
      <c r="J10" s="353"/>
      <c r="K10" s="354"/>
      <c r="L10" s="348"/>
      <c r="M10" s="347"/>
      <c r="N10" s="347"/>
      <c r="O10" s="347"/>
      <c r="P10" s="355"/>
      <c r="Q10" s="355"/>
      <c r="R10" s="355"/>
      <c r="S10" s="355"/>
      <c r="T10" s="354"/>
      <c r="U10" s="347"/>
    </row>
    <row r="11" spans="2:21" ht="36">
      <c r="B11" s="347"/>
      <c r="C11" s="348" t="s">
        <v>229</v>
      </c>
      <c r="D11" s="350">
        <v>885</v>
      </c>
      <c r="E11" s="350">
        <v>885</v>
      </c>
      <c r="F11" s="351">
        <f t="shared" si="0"/>
        <v>100</v>
      </c>
      <c r="G11" s="348">
        <v>10</v>
      </c>
      <c r="H11" s="352"/>
      <c r="I11" s="353"/>
      <c r="J11" s="353"/>
      <c r="K11" s="354"/>
      <c r="L11" s="348"/>
      <c r="M11" s="347"/>
      <c r="N11" s="347"/>
      <c r="O11" s="347"/>
      <c r="P11" s="355"/>
      <c r="Q11" s="355"/>
      <c r="R11" s="355"/>
      <c r="S11" s="355"/>
      <c r="T11" s="354"/>
      <c r="U11" s="347"/>
    </row>
    <row r="12" spans="2:21" ht="36">
      <c r="B12" s="347"/>
      <c r="C12" s="348" t="s">
        <v>229</v>
      </c>
      <c r="D12" s="350">
        <v>2000</v>
      </c>
      <c r="E12" s="350">
        <v>2000</v>
      </c>
      <c r="F12" s="351">
        <f t="shared" si="0"/>
        <v>100</v>
      </c>
      <c r="G12" s="348">
        <v>10</v>
      </c>
      <c r="H12" s="352"/>
      <c r="I12" s="353"/>
      <c r="J12" s="353"/>
      <c r="K12" s="354"/>
      <c r="L12" s="348"/>
      <c r="M12" s="347"/>
      <c r="N12" s="347"/>
      <c r="O12" s="347"/>
      <c r="P12" s="355"/>
      <c r="Q12" s="355"/>
      <c r="R12" s="355"/>
      <c r="S12" s="355"/>
      <c r="T12" s="354"/>
      <c r="U12" s="347"/>
    </row>
    <row r="13" spans="2:21" ht="36">
      <c r="B13" s="347"/>
      <c r="C13" s="348" t="s">
        <v>229</v>
      </c>
      <c r="D13" s="356" t="s">
        <v>232</v>
      </c>
      <c r="E13" s="350">
        <v>450</v>
      </c>
      <c r="F13" s="351">
        <f t="shared" si="0"/>
        <v>100</v>
      </c>
      <c r="G13" s="348">
        <v>10</v>
      </c>
      <c r="H13" s="352"/>
      <c r="I13" s="353"/>
      <c r="J13" s="353"/>
      <c r="K13" s="354"/>
      <c r="L13" s="348"/>
      <c r="M13" s="347"/>
      <c r="N13" s="347"/>
      <c r="O13" s="347"/>
      <c r="P13" s="355"/>
      <c r="Q13" s="355"/>
      <c r="R13" s="355"/>
      <c r="S13" s="355"/>
      <c r="T13" s="354"/>
      <c r="U13" s="347"/>
    </row>
    <row r="14" spans="2:21" ht="36">
      <c r="B14" s="347"/>
      <c r="C14" s="348" t="s">
        <v>229</v>
      </c>
      <c r="D14" s="356" t="s">
        <v>233</v>
      </c>
      <c r="E14" s="350">
        <v>20</v>
      </c>
      <c r="F14" s="351">
        <f t="shared" si="0"/>
        <v>100</v>
      </c>
      <c r="G14" s="348">
        <v>10</v>
      </c>
      <c r="H14" s="352"/>
      <c r="I14" s="353"/>
      <c r="J14" s="353"/>
      <c r="K14" s="354"/>
      <c r="L14" s="357"/>
      <c r="M14" s="347"/>
      <c r="N14" s="347"/>
      <c r="O14" s="347"/>
      <c r="P14" s="355"/>
      <c r="Q14" s="355"/>
      <c r="R14" s="355"/>
      <c r="S14" s="355"/>
      <c r="T14" s="354"/>
      <c r="U14" s="347"/>
    </row>
    <row r="15" spans="2:21" ht="18">
      <c r="B15" s="3"/>
      <c r="C15" s="67"/>
      <c r="D15" s="358"/>
      <c r="E15" s="40"/>
      <c r="F15" s="41"/>
      <c r="G15" s="67"/>
      <c r="H15" s="359"/>
      <c r="I15" s="40"/>
      <c r="J15" s="360"/>
      <c r="K15" s="361"/>
      <c r="M15" s="3"/>
      <c r="N15" s="3"/>
      <c r="O15" s="3"/>
      <c r="P15" s="362"/>
      <c r="Q15" s="362"/>
      <c r="R15" s="362"/>
      <c r="S15" s="362"/>
      <c r="T15" s="361"/>
      <c r="U15" s="3"/>
    </row>
    <row r="16" spans="2:21" ht="18">
      <c r="B16" s="3"/>
      <c r="C16" s="67"/>
      <c r="D16" s="358"/>
      <c r="E16" s="40"/>
      <c r="F16" s="41"/>
      <c r="G16" s="67"/>
      <c r="H16" s="359"/>
      <c r="I16" s="40"/>
      <c r="J16" s="360"/>
      <c r="K16" s="361"/>
      <c r="M16" s="3"/>
      <c r="N16" s="3"/>
      <c r="O16" s="3"/>
      <c r="P16" s="362"/>
      <c r="Q16" s="362"/>
      <c r="R16" s="362"/>
      <c r="S16" s="362"/>
      <c r="T16" s="361"/>
      <c r="U16" s="3"/>
    </row>
    <row r="20" spans="2:6" ht="23.25">
      <c r="B20" s="45" t="s">
        <v>131</v>
      </c>
      <c r="C20" s="53"/>
      <c r="D20" s="50"/>
      <c r="E20" s="107" t="s">
        <v>202</v>
      </c>
      <c r="F20" s="107"/>
    </row>
    <row r="21" spans="2:6" ht="23.25">
      <c r="B21" s="45"/>
      <c r="C21" s="49" t="s">
        <v>38</v>
      </c>
      <c r="D21" s="50"/>
      <c r="E21" s="108" t="s">
        <v>39</v>
      </c>
      <c r="F21" s="108"/>
    </row>
    <row r="22" spans="2:6" ht="23.25">
      <c r="B22" s="45"/>
      <c r="C22" s="49"/>
      <c r="D22" s="50"/>
      <c r="E22" s="49"/>
      <c r="F22" s="49"/>
    </row>
    <row r="23" spans="2:6" ht="23.25">
      <c r="B23" s="45"/>
      <c r="C23" s="49"/>
      <c r="D23" s="50"/>
      <c r="E23" s="49"/>
      <c r="F23" s="49"/>
    </row>
    <row r="24" spans="2:6" ht="23.25">
      <c r="B24" s="45"/>
      <c r="C24" s="45"/>
      <c r="D24" s="45"/>
      <c r="E24" s="50"/>
      <c r="F24" s="50"/>
    </row>
    <row r="25" spans="2:6" ht="23.25">
      <c r="B25" s="45"/>
      <c r="C25" s="45"/>
      <c r="D25" s="45"/>
      <c r="E25" s="50"/>
      <c r="F25" s="50"/>
    </row>
    <row r="26" spans="2:6" ht="23.25">
      <c r="B26" s="45" t="s">
        <v>40</v>
      </c>
      <c r="C26" s="53"/>
      <c r="D26" s="50"/>
      <c r="E26" s="107" t="s">
        <v>234</v>
      </c>
      <c r="F26" s="107"/>
    </row>
    <row r="27" spans="2:6" ht="23.25">
      <c r="B27" s="45"/>
      <c r="C27" s="49" t="s">
        <v>38</v>
      </c>
      <c r="D27" s="50"/>
      <c r="E27" s="108" t="s">
        <v>39</v>
      </c>
      <c r="F27" s="108"/>
    </row>
    <row r="29" spans="2:6" ht="23.25">
      <c r="B29" s="45" t="s">
        <v>235</v>
      </c>
    </row>
  </sheetData>
  <mergeCells count="61">
    <mergeCell ref="E27:F27"/>
    <mergeCell ref="S9:S14"/>
    <mergeCell ref="T9:T14"/>
    <mergeCell ref="U9:U14"/>
    <mergeCell ref="E20:F20"/>
    <mergeCell ref="E21:F21"/>
    <mergeCell ref="E26:F26"/>
    <mergeCell ref="M9:M14"/>
    <mergeCell ref="N9:N14"/>
    <mergeCell ref="O9:O14"/>
    <mergeCell ref="P9:P14"/>
    <mergeCell ref="Q9:Q14"/>
    <mergeCell ref="R9:R14"/>
    <mergeCell ref="P7:P8"/>
    <mergeCell ref="Q7:Q8"/>
    <mergeCell ref="R7:R8"/>
    <mergeCell ref="T7:T8"/>
    <mergeCell ref="U7:U8"/>
    <mergeCell ref="B9:B14"/>
    <mergeCell ref="H9:H14"/>
    <mergeCell ref="I9:I14"/>
    <mergeCell ref="J9:J14"/>
    <mergeCell ref="K9:K14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28515625" customWidth="1"/>
    <col min="11" max="11" width="13.5703125" customWidth="1"/>
    <col min="12" max="12" width="13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90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115</v>
      </c>
      <c r="E9" s="12">
        <v>105</v>
      </c>
      <c r="F9" s="13">
        <f>E9/D9*100</f>
        <v>91.304347826086953</v>
      </c>
      <c r="G9" s="10">
        <v>10</v>
      </c>
      <c r="H9" s="14" t="s">
        <v>28</v>
      </c>
      <c r="I9" s="19">
        <v>75</v>
      </c>
      <c r="J9" s="12">
        <v>61</v>
      </c>
      <c r="K9" s="17">
        <f t="shared" ref="K9:K11" si="0">J9/I9*100</f>
        <v>81.333333333333329</v>
      </c>
      <c r="L9" s="10">
        <v>10</v>
      </c>
      <c r="M9" s="10" t="s">
        <v>29</v>
      </c>
      <c r="N9" s="23" t="s">
        <v>57</v>
      </c>
      <c r="O9" s="10" t="s">
        <v>30</v>
      </c>
      <c r="P9" s="18">
        <v>24752238.09</v>
      </c>
      <c r="Q9" s="18">
        <v>24752238.09</v>
      </c>
      <c r="R9" s="18">
        <v>24752238.09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115</v>
      </c>
      <c r="E11" s="25">
        <v>105</v>
      </c>
      <c r="F11" s="26">
        <f t="shared" si="2"/>
        <v>91.304347826086953</v>
      </c>
      <c r="G11" s="27">
        <v>10</v>
      </c>
      <c r="H11" s="28" t="s">
        <v>28</v>
      </c>
      <c r="I11" s="7">
        <v>75</v>
      </c>
      <c r="J11" s="7">
        <v>61</v>
      </c>
      <c r="K11" s="29">
        <f t="shared" si="0"/>
        <v>81.333333333333329</v>
      </c>
      <c r="L11" s="23">
        <v>10</v>
      </c>
      <c r="M11" s="23" t="s">
        <v>29</v>
      </c>
      <c r="N11" s="23" t="s">
        <v>57</v>
      </c>
      <c r="O11" s="23" t="s">
        <v>30</v>
      </c>
      <c r="P11" s="30">
        <v>2202858.38</v>
      </c>
      <c r="Q11" s="31">
        <v>2202858.38</v>
      </c>
      <c r="R11" s="31">
        <v>2202858.38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26955096.469999999</v>
      </c>
      <c r="Q12" s="38">
        <f>Q9+Q11</f>
        <v>26955096.469999999</v>
      </c>
      <c r="R12" s="38">
        <f>R9+R11</f>
        <v>26955096.469999999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91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6.85546875" customWidth="1"/>
    <col min="4" max="4" width="14.85546875" customWidth="1"/>
    <col min="5" max="5" width="13.7109375" customWidth="1"/>
    <col min="6" max="6" width="13.85546875" customWidth="1"/>
    <col min="7" max="7" width="14.5703125" customWidth="1"/>
    <col min="8" max="8" width="27.140625" customWidth="1"/>
    <col min="9" max="9" width="14.42578125" customWidth="1"/>
    <col min="10" max="10" width="14.5703125" customWidth="1"/>
    <col min="11" max="11" width="14" customWidth="1"/>
    <col min="12" max="12" width="14.71093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285156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92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96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98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120</v>
      </c>
      <c r="E9" s="12">
        <v>115</v>
      </c>
      <c r="F9" s="13">
        <f>E9/D9*100</f>
        <v>95.833333333333343</v>
      </c>
      <c r="G9" s="10">
        <v>10</v>
      </c>
      <c r="H9" s="14" t="s">
        <v>28</v>
      </c>
      <c r="I9" s="19">
        <v>75</v>
      </c>
      <c r="J9" s="12">
        <v>61</v>
      </c>
      <c r="K9" s="17">
        <f t="shared" ref="K9:K11" si="0">J9/I9*100</f>
        <v>81.333333333333329</v>
      </c>
      <c r="L9" s="10">
        <v>10</v>
      </c>
      <c r="M9" s="10" t="s">
        <v>29</v>
      </c>
      <c r="N9" s="23" t="s">
        <v>57</v>
      </c>
      <c r="O9" s="10" t="s">
        <v>30</v>
      </c>
      <c r="P9" s="18">
        <v>23324517.829999998</v>
      </c>
      <c r="Q9" s="18">
        <v>23324517.829999998</v>
      </c>
      <c r="R9" s="18">
        <v>23324517.829999998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120</v>
      </c>
      <c r="E11" s="25">
        <v>115</v>
      </c>
      <c r="F11" s="26">
        <f t="shared" si="2"/>
        <v>95.833333333333343</v>
      </c>
      <c r="G11" s="27">
        <v>10</v>
      </c>
      <c r="H11" s="28" t="s">
        <v>28</v>
      </c>
      <c r="I11" s="7">
        <v>75</v>
      </c>
      <c r="J11" s="7">
        <v>61</v>
      </c>
      <c r="K11" s="29">
        <f t="shared" si="0"/>
        <v>81.333333333333329</v>
      </c>
      <c r="L11" s="23">
        <v>10</v>
      </c>
      <c r="M11" s="23" t="s">
        <v>29</v>
      </c>
      <c r="N11" s="23" t="s">
        <v>57</v>
      </c>
      <c r="O11" s="23" t="s">
        <v>30</v>
      </c>
      <c r="P11" s="30">
        <v>2149835.23</v>
      </c>
      <c r="Q11" s="31">
        <v>2149835.23</v>
      </c>
      <c r="R11" s="31">
        <v>2149835.23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25474353.059999999</v>
      </c>
      <c r="Q12" s="38">
        <f>Q9+Q11</f>
        <v>25474353.059999999</v>
      </c>
      <c r="R12" s="38">
        <f>R9+R11</f>
        <v>25474353.059999999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93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6.855468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" customWidth="1"/>
    <col min="11" max="11" width="13.85546875" customWidth="1"/>
    <col min="12" max="12" width="12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570312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94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2.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240</v>
      </c>
      <c r="E9" s="12">
        <v>240</v>
      </c>
      <c r="F9" s="13">
        <f>E9/D9*100</f>
        <v>100</v>
      </c>
      <c r="G9" s="10">
        <v>10</v>
      </c>
      <c r="H9" s="14" t="s">
        <v>28</v>
      </c>
      <c r="I9" s="19">
        <v>75</v>
      </c>
      <c r="J9" s="12">
        <v>74</v>
      </c>
      <c r="K9" s="17">
        <f t="shared" ref="K9:K11" si="0">J9/I9*100</f>
        <v>98.666666666666671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40913447.770000003</v>
      </c>
      <c r="Q9" s="18">
        <v>40913447.770000003</v>
      </c>
      <c r="R9" s="18">
        <v>40913447.770000003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240</v>
      </c>
      <c r="E11" s="25">
        <v>240</v>
      </c>
      <c r="F11" s="26">
        <f t="shared" si="2"/>
        <v>100</v>
      </c>
      <c r="G11" s="27">
        <v>10</v>
      </c>
      <c r="H11" s="28" t="s">
        <v>28</v>
      </c>
      <c r="I11" s="7">
        <v>75</v>
      </c>
      <c r="J11" s="7">
        <v>74</v>
      </c>
      <c r="K11" s="29">
        <f t="shared" si="0"/>
        <v>98.666666666666671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3574012.78</v>
      </c>
      <c r="Q11" s="31">
        <v>3574012.78</v>
      </c>
      <c r="R11" s="31">
        <v>3574012.78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44487460.550000004</v>
      </c>
      <c r="Q12" s="38">
        <f>Q9+Q11</f>
        <v>44487460.550000004</v>
      </c>
      <c r="R12" s="38">
        <f>R9+R11</f>
        <v>44487460.550000004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52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95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543307086614173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.7109375" customWidth="1"/>
    <col min="11" max="11" width="14" customWidth="1"/>
    <col min="12" max="12" width="11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96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18.7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16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16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140</v>
      </c>
      <c r="E9" s="12">
        <v>122</v>
      </c>
      <c r="F9" s="13">
        <f>E9/D9*100</f>
        <v>87.142857142857139</v>
      </c>
      <c r="G9" s="10">
        <v>10</v>
      </c>
      <c r="H9" s="14" t="s">
        <v>28</v>
      </c>
      <c r="I9" s="19">
        <v>75</v>
      </c>
      <c r="J9" s="12">
        <v>64</v>
      </c>
      <c r="K9" s="17">
        <f t="shared" ref="K9:K11" si="0">J9/I9*100</f>
        <v>85.333333333333343</v>
      </c>
      <c r="L9" s="10">
        <v>10</v>
      </c>
      <c r="M9" s="23" t="s">
        <v>57</v>
      </c>
      <c r="N9" s="23" t="s">
        <v>57</v>
      </c>
      <c r="O9" s="10" t="s">
        <v>30</v>
      </c>
      <c r="P9" s="18">
        <v>27829989.949999999</v>
      </c>
      <c r="Q9" s="18">
        <v>27829989.949999999</v>
      </c>
      <c r="R9" s="18">
        <v>27829989.949999999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23" t="s">
        <v>57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140</v>
      </c>
      <c r="E11" s="25">
        <v>122</v>
      </c>
      <c r="F11" s="26">
        <f t="shared" si="2"/>
        <v>87.142857142857139</v>
      </c>
      <c r="G11" s="27">
        <v>10</v>
      </c>
      <c r="H11" s="28" t="s">
        <v>28</v>
      </c>
      <c r="I11" s="7">
        <v>75</v>
      </c>
      <c r="J11" s="7">
        <v>64</v>
      </c>
      <c r="K11" s="29">
        <f t="shared" si="0"/>
        <v>85.333333333333343</v>
      </c>
      <c r="L11" s="23">
        <v>10</v>
      </c>
      <c r="M11" s="23" t="s">
        <v>57</v>
      </c>
      <c r="N11" s="23" t="s">
        <v>57</v>
      </c>
      <c r="O11" s="23" t="s">
        <v>30</v>
      </c>
      <c r="P11" s="30">
        <v>2222015.11</v>
      </c>
      <c r="Q11" s="31">
        <v>2222015.11</v>
      </c>
      <c r="R11" s="31">
        <v>2222015.11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30052005.059999999</v>
      </c>
      <c r="Q12" s="38">
        <f>Q9+Q11</f>
        <v>30052005.059999999</v>
      </c>
      <c r="R12" s="38">
        <f>R9+R11</f>
        <v>30052005.059999999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97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3.85546875" customWidth="1"/>
    <col min="11" max="11" width="14.28515625" customWidth="1"/>
    <col min="12" max="12" width="13.28515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7.855468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98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2.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6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265</v>
      </c>
      <c r="E9" s="12">
        <v>261</v>
      </c>
      <c r="F9" s="13">
        <f>E9/D9*100</f>
        <v>98.490566037735846</v>
      </c>
      <c r="G9" s="10">
        <v>10</v>
      </c>
      <c r="H9" s="14" t="s">
        <v>28</v>
      </c>
      <c r="I9" s="19">
        <v>75</v>
      </c>
      <c r="J9" s="12">
        <v>69</v>
      </c>
      <c r="K9" s="17">
        <f t="shared" ref="K9:K11" si="0">J9/I9*100</f>
        <v>92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47948050.359999999</v>
      </c>
      <c r="Q9" s="18">
        <v>47948050.359999999</v>
      </c>
      <c r="R9" s="18">
        <v>47948050.359999999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265</v>
      </c>
      <c r="E11" s="25">
        <v>261</v>
      </c>
      <c r="F11" s="26">
        <f t="shared" si="2"/>
        <v>98.490566037735846</v>
      </c>
      <c r="G11" s="27">
        <v>10</v>
      </c>
      <c r="H11" s="28" t="s">
        <v>28</v>
      </c>
      <c r="I11" s="7">
        <v>75</v>
      </c>
      <c r="J11" s="7">
        <v>69</v>
      </c>
      <c r="K11" s="29">
        <f t="shared" si="0"/>
        <v>92</v>
      </c>
      <c r="L11" s="23">
        <v>10</v>
      </c>
      <c r="M11" s="23" t="s">
        <v>29</v>
      </c>
      <c r="N11" s="23" t="s">
        <v>29</v>
      </c>
      <c r="O11" s="23" t="s">
        <v>30</v>
      </c>
      <c r="P11" s="30">
        <v>3943139.52</v>
      </c>
      <c r="Q11" s="31">
        <v>3943139.52</v>
      </c>
      <c r="R11" s="31">
        <v>3943139.52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51891189.880000003</v>
      </c>
      <c r="Q12" s="38">
        <f>Q9+Q11</f>
        <v>51891189.880000003</v>
      </c>
      <c r="R12" s="38">
        <f>R9+R11</f>
        <v>51891189.880000003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99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J12" sqref="J12"/>
      <selection pane="topRight"/>
      <selection pane="bottomLeft"/>
      <selection pane="bottomRight" activeCell="B7" sqref="B7"/>
    </sheetView>
  </sheetViews>
  <sheetFormatPr defaultRowHeight="15"/>
  <cols>
    <col min="2" max="2" width="49.28515625" customWidth="1"/>
    <col min="3" max="3" width="27.140625" customWidth="1"/>
    <col min="4" max="4" width="12.85546875" customWidth="1"/>
    <col min="5" max="5" width="13.7109375" customWidth="1"/>
    <col min="6" max="6" width="16" customWidth="1"/>
    <col min="7" max="7" width="15.7109375" customWidth="1"/>
    <col min="8" max="8" width="27.140625" customWidth="1"/>
    <col min="9" max="9" width="14.42578125" customWidth="1"/>
    <col min="10" max="10" width="14.28515625" customWidth="1"/>
    <col min="11" max="12" width="13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8.85546875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100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11">
        <v>260</v>
      </c>
      <c r="E9" s="12">
        <v>222</v>
      </c>
      <c r="F9" s="13">
        <f>E9/D9*100</f>
        <v>85.384615384615387</v>
      </c>
      <c r="G9" s="10">
        <v>10</v>
      </c>
      <c r="H9" s="14" t="s">
        <v>28</v>
      </c>
      <c r="I9" s="19">
        <v>75</v>
      </c>
      <c r="J9" s="12">
        <v>63</v>
      </c>
      <c r="K9" s="17">
        <f t="shared" ref="K9:K11" si="0">J9/I9*100</f>
        <v>84</v>
      </c>
      <c r="L9" s="10">
        <v>10</v>
      </c>
      <c r="M9" s="23" t="s">
        <v>57</v>
      </c>
      <c r="N9" s="23" t="s">
        <v>57</v>
      </c>
      <c r="O9" s="10" t="s">
        <v>30</v>
      </c>
      <c r="P9" s="18">
        <v>44471932.689999998</v>
      </c>
      <c r="Q9" s="18">
        <v>44471932.689999998</v>
      </c>
      <c r="R9" s="18">
        <v>44471932.689999998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19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23" t="s">
        <v>57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24">
        <v>260</v>
      </c>
      <c r="E11" s="25">
        <v>222</v>
      </c>
      <c r="F11" s="26">
        <f t="shared" si="2"/>
        <v>85.384615384615387</v>
      </c>
      <c r="G11" s="27">
        <v>10</v>
      </c>
      <c r="H11" s="28" t="s">
        <v>28</v>
      </c>
      <c r="I11" s="7">
        <v>75</v>
      </c>
      <c r="J11" s="7">
        <v>63</v>
      </c>
      <c r="K11" s="29">
        <f t="shared" si="0"/>
        <v>84</v>
      </c>
      <c r="L11" s="23">
        <v>10</v>
      </c>
      <c r="M11" s="23" t="s">
        <v>57</v>
      </c>
      <c r="N11" s="23" t="s">
        <v>57</v>
      </c>
      <c r="O11" s="23" t="s">
        <v>30</v>
      </c>
      <c r="P11" s="30">
        <v>3649649.74</v>
      </c>
      <c r="Q11" s="31">
        <v>3649649.74</v>
      </c>
      <c r="R11" s="31">
        <v>3649649.74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48121582.43</v>
      </c>
      <c r="Q12" s="38">
        <f>Q9+Q11</f>
        <v>48121582.43</v>
      </c>
      <c r="R12" s="38">
        <f>R9+R11</f>
        <v>48121582.43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11" t="s">
        <v>101</v>
      </c>
      <c r="F24" s="111"/>
      <c r="G24" s="57"/>
      <c r="H24" s="68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H4" sqref="H4:H6"/>
      <selection pane="topRight"/>
      <selection pane="bottomLeft"/>
      <selection pane="bottomRight" activeCell="B7" sqref="B7:B8"/>
    </sheetView>
  </sheetViews>
  <sheetFormatPr defaultRowHeight="15"/>
  <cols>
    <col min="2" max="2" width="49.28515625" customWidth="1"/>
    <col min="3" max="3" width="27.14062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27.140625" customWidth="1"/>
    <col min="9" max="9" width="14.42578125" customWidth="1"/>
    <col min="10" max="10" width="14" customWidth="1"/>
    <col min="11" max="11" width="13.85546875" customWidth="1"/>
    <col min="12" max="12" width="13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20" customWidth="1"/>
    <col min="19" max="19" width="13" customWidth="1"/>
    <col min="20" max="20" width="15.140625" customWidth="1"/>
    <col min="21" max="21" width="17.7109375" customWidth="1"/>
  </cols>
  <sheetData>
    <row r="1" spans="1:21" ht="105" customHeight="1">
      <c r="C1" s="87" t="s">
        <v>42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05" customHeight="1">
      <c r="C2" s="89" t="s">
        <v>102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52.5" customHeigh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1:21" ht="20.25" customHeight="1">
      <c r="B4" s="91"/>
      <c r="C4" s="90" t="s">
        <v>12</v>
      </c>
      <c r="D4" s="93" t="s">
        <v>13</v>
      </c>
      <c r="E4" s="94"/>
      <c r="F4" s="94"/>
      <c r="G4" s="95"/>
      <c r="H4" s="99" t="s">
        <v>12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1:21" ht="53.25" customHeight="1">
      <c r="B5" s="91"/>
      <c r="C5" s="91"/>
      <c r="D5" s="114" t="s">
        <v>16</v>
      </c>
      <c r="E5" s="93" t="s">
        <v>17</v>
      </c>
      <c r="F5" s="95"/>
      <c r="G5" s="114" t="s">
        <v>18</v>
      </c>
      <c r="H5" s="99"/>
      <c r="I5" s="114" t="s">
        <v>16</v>
      </c>
      <c r="J5" s="93" t="s">
        <v>17</v>
      </c>
      <c r="K5" s="95"/>
      <c r="L5" s="104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1:21" ht="217.5" customHeight="1">
      <c r="B6" s="92"/>
      <c r="C6" s="92"/>
      <c r="D6" s="115"/>
      <c r="E6" s="5" t="s">
        <v>21</v>
      </c>
      <c r="F6" s="5" t="s">
        <v>22</v>
      </c>
      <c r="G6" s="115"/>
      <c r="H6" s="99"/>
      <c r="I6" s="115"/>
      <c r="J6" s="5" t="s">
        <v>21</v>
      </c>
      <c r="K6" s="5" t="s">
        <v>22</v>
      </c>
      <c r="L6" s="104"/>
      <c r="M6" s="98"/>
      <c r="N6" s="98"/>
      <c r="O6" s="98"/>
      <c r="P6" s="98"/>
      <c r="Q6" s="98"/>
      <c r="R6" s="92"/>
      <c r="S6" s="98"/>
      <c r="T6" s="98"/>
      <c r="U6" s="92"/>
    </row>
    <row r="7" spans="1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1:21" ht="54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1:21" ht="75">
      <c r="B9" s="9" t="s">
        <v>26</v>
      </c>
      <c r="C9" s="10" t="s">
        <v>27</v>
      </c>
      <c r="D9" s="62">
        <v>130</v>
      </c>
      <c r="E9" s="12">
        <v>117</v>
      </c>
      <c r="F9" s="13">
        <f>E9/D9*100</f>
        <v>90</v>
      </c>
      <c r="G9" s="10">
        <v>10</v>
      </c>
      <c r="H9" s="14" t="s">
        <v>28</v>
      </c>
      <c r="I9" s="19">
        <v>75</v>
      </c>
      <c r="J9" s="12">
        <v>62</v>
      </c>
      <c r="K9" s="17">
        <f t="shared" ref="K9:K11" si="0">J9/I9*100</f>
        <v>82.666666666666671</v>
      </c>
      <c r="L9" s="10">
        <v>10</v>
      </c>
      <c r="M9" s="10" t="s">
        <v>29</v>
      </c>
      <c r="N9" s="23" t="s">
        <v>57</v>
      </c>
      <c r="O9" s="10" t="s">
        <v>30</v>
      </c>
      <c r="P9" s="18">
        <v>27117655.969999999</v>
      </c>
      <c r="Q9" s="18">
        <v>27117655.969999999</v>
      </c>
      <c r="R9" s="18">
        <v>27117655.969999999</v>
      </c>
      <c r="S9" s="17">
        <f t="shared" ref="S9:S11" si="1">R9/P9*100</f>
        <v>100</v>
      </c>
      <c r="T9" s="17">
        <f>R9/Q9*100</f>
        <v>100</v>
      </c>
      <c r="U9" s="56" t="s">
        <v>31</v>
      </c>
    </row>
    <row r="10" spans="1:21" ht="126.75" hidden="1" customHeight="1">
      <c r="B10" s="9" t="s">
        <v>32</v>
      </c>
      <c r="C10" s="10" t="s">
        <v>27</v>
      </c>
      <c r="D10" s="62"/>
      <c r="E10" s="12"/>
      <c r="F10" s="13" t="e">
        <f t="shared" ref="F10:F11" si="2">E10/D10*100</f>
        <v>#DIV/0!</v>
      </c>
      <c r="G10" s="10">
        <v>10</v>
      </c>
      <c r="H10" s="20" t="s">
        <v>28</v>
      </c>
      <c r="I10" s="8"/>
      <c r="J10" s="8"/>
      <c r="K10" s="17" t="e">
        <f t="shared" si="0"/>
        <v>#DIV/0!</v>
      </c>
      <c r="L10" s="10"/>
      <c r="M10" s="10" t="s">
        <v>29</v>
      </c>
      <c r="N10" s="23" t="s">
        <v>57</v>
      </c>
      <c r="O10" s="10" t="s">
        <v>30</v>
      </c>
      <c r="P10" s="18"/>
      <c r="Q10" s="21"/>
      <c r="R10" s="21"/>
      <c r="S10" s="17" t="e">
        <f t="shared" si="1"/>
        <v>#DIV/0!</v>
      </c>
      <c r="T10" s="17" t="e">
        <f t="shared" ref="T10:T11" si="3">R10/Q10*100</f>
        <v>#DIV/0!</v>
      </c>
      <c r="U10" s="56" t="s">
        <v>31</v>
      </c>
    </row>
    <row r="11" spans="1:21" ht="75">
      <c r="B11" s="22" t="s">
        <v>34</v>
      </c>
      <c r="C11" s="23" t="s">
        <v>27</v>
      </c>
      <c r="D11" s="63">
        <v>130</v>
      </c>
      <c r="E11" s="25">
        <v>117</v>
      </c>
      <c r="F11" s="26">
        <f t="shared" si="2"/>
        <v>90</v>
      </c>
      <c r="G11" s="27">
        <v>10</v>
      </c>
      <c r="H11" s="28" t="s">
        <v>28</v>
      </c>
      <c r="I11" s="7">
        <v>75</v>
      </c>
      <c r="J11" s="7">
        <v>62</v>
      </c>
      <c r="K11" s="29">
        <f t="shared" si="0"/>
        <v>82.666666666666671</v>
      </c>
      <c r="L11" s="23">
        <v>10</v>
      </c>
      <c r="M11" s="23" t="s">
        <v>29</v>
      </c>
      <c r="N11" s="23" t="s">
        <v>57</v>
      </c>
      <c r="O11" s="23" t="s">
        <v>30</v>
      </c>
      <c r="P11" s="30">
        <v>2448869.17</v>
      </c>
      <c r="Q11" s="31">
        <v>2448869.17</v>
      </c>
      <c r="R11" s="31">
        <v>2448869.17</v>
      </c>
      <c r="S11" s="29">
        <f t="shared" si="1"/>
        <v>100</v>
      </c>
      <c r="T11" s="29">
        <f t="shared" si="3"/>
        <v>100</v>
      </c>
      <c r="U11" s="56" t="s">
        <v>31</v>
      </c>
    </row>
    <row r="12" spans="1:21" ht="18">
      <c r="A12" s="60"/>
      <c r="B12" s="32" t="s">
        <v>35</v>
      </c>
      <c r="C12" s="33"/>
      <c r="D12" s="34"/>
      <c r="E12" s="34"/>
      <c r="F12" s="35"/>
      <c r="G12" s="33"/>
      <c r="H12" s="36"/>
      <c r="I12" s="33"/>
      <c r="J12" s="33"/>
      <c r="K12" s="37"/>
      <c r="L12" s="33"/>
      <c r="M12" s="33"/>
      <c r="N12" s="33"/>
      <c r="O12" s="33"/>
      <c r="P12" s="38">
        <f>P9+P11</f>
        <v>29566525.140000001</v>
      </c>
      <c r="Q12" s="38">
        <f>Q9+Q11</f>
        <v>29566525.140000001</v>
      </c>
      <c r="R12" s="38">
        <f>R9+R11</f>
        <v>29566525.140000001</v>
      </c>
      <c r="S12" s="37"/>
      <c r="T12" s="37"/>
      <c r="U12" s="58"/>
    </row>
    <row r="13" spans="1:21" ht="18">
      <c r="B13" s="39"/>
      <c r="C13" s="27"/>
      <c r="D13" s="40"/>
      <c r="E13" s="40"/>
      <c r="F13" s="41"/>
      <c r="G13" s="27"/>
      <c r="H13" s="42"/>
      <c r="I13" s="27"/>
      <c r="J13" s="27"/>
      <c r="K13" s="43"/>
      <c r="L13" s="27"/>
      <c r="M13" s="27"/>
      <c r="N13" s="27"/>
      <c r="O13" s="27"/>
      <c r="P13" s="44"/>
      <c r="Q13" s="44"/>
      <c r="R13" s="44"/>
      <c r="S13" s="43"/>
      <c r="T13" s="43"/>
      <c r="U13" s="27"/>
    </row>
    <row r="14" spans="1:21" ht="18">
      <c r="B14" s="39"/>
      <c r="C14" s="27"/>
      <c r="D14" s="40"/>
      <c r="E14" s="40"/>
      <c r="F14" s="41"/>
      <c r="G14" s="27"/>
      <c r="H14" s="42"/>
      <c r="I14" s="27"/>
      <c r="J14" s="27"/>
      <c r="K14" s="43"/>
      <c r="L14" s="27"/>
      <c r="M14" s="27"/>
      <c r="N14" s="27"/>
      <c r="O14" s="27"/>
      <c r="P14" s="44"/>
      <c r="Q14" s="44"/>
      <c r="R14" s="44"/>
      <c r="S14" s="43"/>
      <c r="T14" s="43"/>
      <c r="U14" s="27"/>
    </row>
    <row r="18" spans="1:21" ht="23.25">
      <c r="A18" s="57"/>
      <c r="B18" s="45" t="s">
        <v>36</v>
      </c>
      <c r="C18" s="45"/>
      <c r="D18" s="46"/>
      <c r="E18" s="59"/>
      <c r="F18" s="57"/>
      <c r="G18" s="105" t="s">
        <v>44</v>
      </c>
      <c r="H18" s="10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3.25">
      <c r="B19" s="45"/>
      <c r="C19" s="49"/>
      <c r="D19" s="111" t="s">
        <v>38</v>
      </c>
      <c r="E19" s="111"/>
      <c r="F19" s="51"/>
      <c r="H19" s="61" t="s">
        <v>39</v>
      </c>
    </row>
    <row r="20" spans="1:21" ht="23.25">
      <c r="B20" s="45"/>
      <c r="C20" s="49"/>
      <c r="D20" s="50"/>
      <c r="E20" s="49"/>
      <c r="F20" s="49"/>
    </row>
    <row r="21" spans="1:21" ht="23.25">
      <c r="B21" s="45"/>
      <c r="C21" s="49"/>
      <c r="D21" s="50"/>
      <c r="E21" s="49"/>
      <c r="F21" s="49"/>
    </row>
    <row r="22" spans="1:21" ht="23.25">
      <c r="B22" s="45"/>
      <c r="C22" s="45"/>
      <c r="D22" s="45"/>
      <c r="E22" s="50"/>
      <c r="F22" s="50"/>
    </row>
    <row r="23" spans="1:21" ht="23.25">
      <c r="B23" s="45"/>
      <c r="C23" s="45"/>
      <c r="D23" s="45"/>
      <c r="E23" s="50"/>
      <c r="F23" s="50"/>
    </row>
    <row r="24" spans="1:21" ht="23.25">
      <c r="B24" s="45" t="s">
        <v>40</v>
      </c>
      <c r="C24" s="53"/>
      <c r="D24" s="50"/>
      <c r="E24" s="107" t="s">
        <v>103</v>
      </c>
      <c r="F24" s="107"/>
      <c r="H24" s="50"/>
    </row>
    <row r="25" spans="1:21" ht="23.25">
      <c r="B25" s="45"/>
      <c r="C25" s="49" t="s">
        <v>38</v>
      </c>
      <c r="D25" s="50"/>
      <c r="E25" s="108" t="s">
        <v>39</v>
      </c>
      <c r="F25" s="108"/>
    </row>
  </sheetData>
  <mergeCells count="47">
    <mergeCell ref="E25:F25"/>
    <mergeCell ref="T7:T8"/>
    <mergeCell ref="U7:U8"/>
    <mergeCell ref="G18:H18"/>
    <mergeCell ref="D19:E19"/>
    <mergeCell ref="E24:F24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  <mergeCell ref="B7:B8"/>
    <mergeCell ref="C7:C8"/>
    <mergeCell ref="D7:D8"/>
    <mergeCell ref="E7:E8"/>
    <mergeCell ref="G7:G8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</mergeCells>
  <pageMargins left="0.39370078740157477" right="0.39370078740157477" top="0.74803149606299213" bottom="0.74803149606299213" header="0.31496062992125984" footer="0.31496062992125984"/>
  <pageSetup paperSize="9" scale="38" fitToHeight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3"/>
  <sheetViews>
    <sheetView zoomScale="60" workbookViewId="0">
      <pane xSplit="1" ySplit="6" topLeftCell="B7" activePane="bottomRight" state="frozen"/>
      <selection activeCell="B9" sqref="B9:U24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53.85546875" style="57" customWidth="1"/>
    <col min="3" max="3" width="29.7109375" style="57" customWidth="1"/>
    <col min="4" max="4" width="17.85546875" style="57" customWidth="1"/>
    <col min="5" max="5" width="18.570312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22.140625" style="57" customWidth="1"/>
    <col min="13" max="13" width="17.140625" style="57" customWidth="1"/>
    <col min="14" max="14" width="20.5703125" style="57" customWidth="1"/>
    <col min="15" max="15" width="14.42578125" style="57" customWidth="1"/>
    <col min="16" max="16" width="23.42578125" style="57" customWidth="1"/>
    <col min="17" max="17" width="24.28515625" style="57" customWidth="1"/>
    <col min="18" max="18" width="22.7109375" style="57" customWidth="1"/>
    <col min="19" max="19" width="14.7109375" style="57" customWidth="1"/>
    <col min="20" max="20" width="18.140625" style="57" customWidth="1"/>
    <col min="21" max="21" width="17.7109375" style="57" customWidth="1"/>
    <col min="22" max="16384" width="9.140625" style="57"/>
  </cols>
  <sheetData>
    <row r="1" spans="2:21" ht="108" customHeight="1">
      <c r="C1" s="87" t="s">
        <v>213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72" customHeight="1" thickBot="1">
      <c r="C2" s="159" t="s">
        <v>214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104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104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104"/>
      <c r="Q5" s="97"/>
      <c r="R5" s="91"/>
      <c r="S5" s="96" t="s">
        <v>19</v>
      </c>
      <c r="T5" s="96" t="s">
        <v>20</v>
      </c>
      <c r="U5" s="91"/>
    </row>
    <row r="6" spans="2:21" ht="251.2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104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54.75" thickBot="1">
      <c r="B9" s="325" t="s">
        <v>107</v>
      </c>
      <c r="C9" s="326" t="s">
        <v>108</v>
      </c>
      <c r="D9" s="327">
        <v>633</v>
      </c>
      <c r="E9" s="328">
        <v>626</v>
      </c>
      <c r="F9" s="329">
        <f>E9/D9*100</f>
        <v>98.894154818325433</v>
      </c>
      <c r="G9" s="330">
        <v>10</v>
      </c>
      <c r="H9" s="331" t="s">
        <v>109</v>
      </c>
      <c r="I9" s="332">
        <v>98</v>
      </c>
      <c r="J9" s="333">
        <v>98</v>
      </c>
      <c r="K9" s="330">
        <f>J9/I9*100</f>
        <v>100</v>
      </c>
      <c r="L9" s="330">
        <v>10</v>
      </c>
      <c r="M9" s="326" t="s">
        <v>29</v>
      </c>
      <c r="N9" s="326" t="s">
        <v>29</v>
      </c>
      <c r="O9" s="326" t="s">
        <v>30</v>
      </c>
      <c r="P9" s="330">
        <v>57618602.579999998</v>
      </c>
      <c r="Q9" s="330">
        <v>57803679.149999999</v>
      </c>
      <c r="R9" s="330">
        <v>57803679.149999999</v>
      </c>
      <c r="S9" s="334">
        <f>R9/P9*100</f>
        <v>100.32120975121366</v>
      </c>
      <c r="T9" s="334">
        <f>R9/Q9*100</f>
        <v>100</v>
      </c>
      <c r="U9" s="56" t="s">
        <v>31</v>
      </c>
    </row>
    <row r="10" spans="2:21" ht="141.75" customHeight="1" thickBot="1">
      <c r="B10" s="325" t="s">
        <v>215</v>
      </c>
      <c r="C10" s="326" t="s">
        <v>108</v>
      </c>
      <c r="D10" s="327">
        <v>1</v>
      </c>
      <c r="E10" s="328">
        <v>2</v>
      </c>
      <c r="F10" s="329">
        <f t="shared" ref="F10:F24" si="0">E10/D10*100</f>
        <v>200</v>
      </c>
      <c r="G10" s="330">
        <v>10</v>
      </c>
      <c r="H10" s="331" t="s">
        <v>148</v>
      </c>
      <c r="I10" s="332">
        <v>98</v>
      </c>
      <c r="J10" s="333">
        <v>100</v>
      </c>
      <c r="K10" s="330">
        <v>200</v>
      </c>
      <c r="L10" s="330">
        <v>10</v>
      </c>
      <c r="M10" s="326" t="s">
        <v>29</v>
      </c>
      <c r="N10" s="326" t="s">
        <v>29</v>
      </c>
      <c r="O10" s="326" t="s">
        <v>30</v>
      </c>
      <c r="P10" s="330">
        <v>60956.11</v>
      </c>
      <c r="Q10" s="330">
        <v>123755.38</v>
      </c>
      <c r="R10" s="330">
        <v>123755.38</v>
      </c>
      <c r="S10" s="334">
        <f t="shared" ref="S10:S24" si="1">R10/P10*100</f>
        <v>203.02374938295767</v>
      </c>
      <c r="T10" s="334">
        <f t="shared" ref="T10:T24" si="2">R10/Q10*100</f>
        <v>100</v>
      </c>
      <c r="U10" s="56" t="s">
        <v>31</v>
      </c>
    </row>
    <row r="11" spans="2:21" ht="141.75" customHeight="1" thickBot="1">
      <c r="B11" s="325" t="s">
        <v>149</v>
      </c>
      <c r="C11" s="326" t="s">
        <v>108</v>
      </c>
      <c r="D11" s="327">
        <v>14</v>
      </c>
      <c r="E11" s="328">
        <v>14</v>
      </c>
      <c r="F11" s="329">
        <f t="shared" si="0"/>
        <v>100</v>
      </c>
      <c r="G11" s="330">
        <v>10</v>
      </c>
      <c r="H11" s="331" t="s">
        <v>150</v>
      </c>
      <c r="I11" s="332">
        <v>98</v>
      </c>
      <c r="J11" s="333">
        <v>100</v>
      </c>
      <c r="K11" s="330">
        <f t="shared" ref="K11:K24" si="3">J11/I11*100</f>
        <v>102.04081632653062</v>
      </c>
      <c r="L11" s="330">
        <v>10</v>
      </c>
      <c r="M11" s="326" t="s">
        <v>29</v>
      </c>
      <c r="N11" s="326" t="s">
        <v>29</v>
      </c>
      <c r="O11" s="326" t="s">
        <v>30</v>
      </c>
      <c r="P11" s="330">
        <v>1274345.08</v>
      </c>
      <c r="Q11" s="330">
        <v>1292734.04</v>
      </c>
      <c r="R11" s="330">
        <v>1292734.04</v>
      </c>
      <c r="S11" s="334">
        <f t="shared" si="1"/>
        <v>101.44301259435944</v>
      </c>
      <c r="T11" s="334">
        <f t="shared" si="2"/>
        <v>100</v>
      </c>
      <c r="U11" s="56" t="s">
        <v>31</v>
      </c>
    </row>
    <row r="12" spans="2:21" ht="108.75" thickBot="1">
      <c r="B12" s="335" t="s">
        <v>151</v>
      </c>
      <c r="C12" s="326" t="s">
        <v>108</v>
      </c>
      <c r="D12" s="327">
        <v>2</v>
      </c>
      <c r="E12" s="328">
        <v>2</v>
      </c>
      <c r="F12" s="329">
        <f t="shared" si="0"/>
        <v>100</v>
      </c>
      <c r="G12" s="330">
        <v>10</v>
      </c>
      <c r="H12" s="331" t="s">
        <v>109</v>
      </c>
      <c r="I12" s="330">
        <v>98</v>
      </c>
      <c r="J12" s="330">
        <v>100</v>
      </c>
      <c r="K12" s="330">
        <f t="shared" si="3"/>
        <v>102.04081632653062</v>
      </c>
      <c r="L12" s="330">
        <v>10</v>
      </c>
      <c r="M12" s="326" t="s">
        <v>29</v>
      </c>
      <c r="N12" s="326" t="s">
        <v>29</v>
      </c>
      <c r="O12" s="326" t="s">
        <v>30</v>
      </c>
      <c r="P12" s="330">
        <v>121912.22</v>
      </c>
      <c r="Q12" s="330">
        <v>123755.38</v>
      </c>
      <c r="R12" s="330">
        <v>123755.38</v>
      </c>
      <c r="S12" s="334">
        <f t="shared" si="1"/>
        <v>101.51187469147884</v>
      </c>
      <c r="T12" s="334">
        <f t="shared" si="2"/>
        <v>100</v>
      </c>
      <c r="U12" s="56" t="s">
        <v>31</v>
      </c>
    </row>
    <row r="13" spans="2:21" ht="155.25" customHeight="1" thickBot="1">
      <c r="B13" s="336" t="s">
        <v>216</v>
      </c>
      <c r="C13" s="326" t="s">
        <v>108</v>
      </c>
      <c r="D13" s="327">
        <v>1</v>
      </c>
      <c r="E13" s="328">
        <v>0</v>
      </c>
      <c r="F13" s="329">
        <f t="shared" si="0"/>
        <v>0</v>
      </c>
      <c r="G13" s="330">
        <v>10</v>
      </c>
      <c r="H13" s="331" t="s">
        <v>109</v>
      </c>
      <c r="I13" s="332">
        <v>98</v>
      </c>
      <c r="J13" s="333">
        <v>0</v>
      </c>
      <c r="K13" s="330">
        <f t="shared" si="3"/>
        <v>0</v>
      </c>
      <c r="L13" s="330"/>
      <c r="M13" s="326" t="s">
        <v>217</v>
      </c>
      <c r="N13" s="326" t="s">
        <v>217</v>
      </c>
      <c r="O13" s="326" t="s">
        <v>30</v>
      </c>
      <c r="P13" s="330">
        <v>60956.11</v>
      </c>
      <c r="Q13" s="330">
        <v>0</v>
      </c>
      <c r="R13" s="330">
        <v>0</v>
      </c>
      <c r="S13" s="334">
        <f t="shared" si="1"/>
        <v>0</v>
      </c>
      <c r="T13" s="334">
        <v>0</v>
      </c>
      <c r="U13" s="56" t="s">
        <v>31</v>
      </c>
    </row>
    <row r="14" spans="2:21" ht="60.75" thickBot="1">
      <c r="B14" s="325" t="s">
        <v>110</v>
      </c>
      <c r="C14" s="326" t="s">
        <v>108</v>
      </c>
      <c r="D14" s="327">
        <v>525</v>
      </c>
      <c r="E14" s="328">
        <v>520</v>
      </c>
      <c r="F14" s="329">
        <f t="shared" si="0"/>
        <v>99.047619047619051</v>
      </c>
      <c r="G14" s="330">
        <v>10</v>
      </c>
      <c r="H14" s="331" t="s">
        <v>153</v>
      </c>
      <c r="I14" s="330">
        <v>98</v>
      </c>
      <c r="J14" s="330">
        <v>94</v>
      </c>
      <c r="K14" s="330">
        <f t="shared" si="3"/>
        <v>95.918367346938766</v>
      </c>
      <c r="L14" s="330">
        <v>10</v>
      </c>
      <c r="M14" s="326" t="s">
        <v>29</v>
      </c>
      <c r="N14" s="326" t="s">
        <v>29</v>
      </c>
      <c r="O14" s="326" t="s">
        <v>30</v>
      </c>
      <c r="P14" s="330">
        <v>47787940.530000001</v>
      </c>
      <c r="Q14" s="330">
        <v>48015835.670000002</v>
      </c>
      <c r="R14" s="330">
        <v>48015835.670000002</v>
      </c>
      <c r="S14" s="334">
        <f t="shared" si="1"/>
        <v>100.47688838956543</v>
      </c>
      <c r="T14" s="334">
        <f t="shared" si="2"/>
        <v>100</v>
      </c>
      <c r="U14" s="56" t="s">
        <v>31</v>
      </c>
    </row>
    <row r="15" spans="2:21" ht="90.75" thickBot="1">
      <c r="B15" s="335" t="s">
        <v>218</v>
      </c>
      <c r="C15" s="326" t="s">
        <v>108</v>
      </c>
      <c r="D15" s="327">
        <v>1</v>
      </c>
      <c r="E15" s="328">
        <v>1</v>
      </c>
      <c r="F15" s="329">
        <f t="shared" si="0"/>
        <v>100</v>
      </c>
      <c r="G15" s="330">
        <v>10</v>
      </c>
      <c r="H15" s="331" t="s">
        <v>109</v>
      </c>
      <c r="I15" s="330">
        <v>98</v>
      </c>
      <c r="J15" s="330">
        <v>100</v>
      </c>
      <c r="K15" s="330">
        <f t="shared" si="3"/>
        <v>102.04081632653062</v>
      </c>
      <c r="L15" s="330">
        <v>10</v>
      </c>
      <c r="M15" s="326" t="s">
        <v>29</v>
      </c>
      <c r="N15" s="326" t="s">
        <v>29</v>
      </c>
      <c r="O15" s="326" t="s">
        <v>30</v>
      </c>
      <c r="P15" s="330">
        <v>60956.11</v>
      </c>
      <c r="Q15" s="330">
        <v>61877.69</v>
      </c>
      <c r="R15" s="330">
        <v>61877.69</v>
      </c>
      <c r="S15" s="334">
        <f t="shared" si="1"/>
        <v>101.51187469147884</v>
      </c>
      <c r="T15" s="334">
        <f t="shared" si="2"/>
        <v>100</v>
      </c>
      <c r="U15" s="56" t="s">
        <v>31</v>
      </c>
    </row>
    <row r="16" spans="2:21" ht="108.75" thickBot="1">
      <c r="B16" s="335" t="s">
        <v>156</v>
      </c>
      <c r="C16" s="326" t="s">
        <v>108</v>
      </c>
      <c r="D16" s="327">
        <v>20</v>
      </c>
      <c r="E16" s="328">
        <v>20</v>
      </c>
      <c r="F16" s="329">
        <f t="shared" si="0"/>
        <v>100</v>
      </c>
      <c r="G16" s="330">
        <v>10</v>
      </c>
      <c r="H16" s="331" t="s">
        <v>109</v>
      </c>
      <c r="I16" s="330">
        <v>98</v>
      </c>
      <c r="J16" s="330">
        <v>99</v>
      </c>
      <c r="K16" s="330">
        <f t="shared" si="3"/>
        <v>101.0204081632653</v>
      </c>
      <c r="L16" s="330">
        <v>10</v>
      </c>
      <c r="M16" s="326" t="s">
        <v>29</v>
      </c>
      <c r="N16" s="326" t="s">
        <v>29</v>
      </c>
      <c r="O16" s="326" t="s">
        <v>30</v>
      </c>
      <c r="P16" s="330">
        <v>1820492.97</v>
      </c>
      <c r="Q16" s="330">
        <v>1846762.91</v>
      </c>
      <c r="R16" s="330">
        <v>1846762.91</v>
      </c>
      <c r="S16" s="334">
        <f t="shared" si="1"/>
        <v>101.44301243854845</v>
      </c>
      <c r="T16" s="334">
        <f t="shared" si="2"/>
        <v>100</v>
      </c>
      <c r="U16" s="56" t="s">
        <v>31</v>
      </c>
    </row>
    <row r="17" spans="2:21" ht="126.75" thickBot="1">
      <c r="B17" s="335" t="s">
        <v>155</v>
      </c>
      <c r="C17" s="326" t="s">
        <v>108</v>
      </c>
      <c r="D17" s="327">
        <v>2</v>
      </c>
      <c r="E17" s="328">
        <v>2</v>
      </c>
      <c r="F17" s="329">
        <f t="shared" si="0"/>
        <v>100</v>
      </c>
      <c r="G17" s="330">
        <v>10</v>
      </c>
      <c r="H17" s="331" t="s">
        <v>153</v>
      </c>
      <c r="I17" s="330">
        <v>98</v>
      </c>
      <c r="J17" s="330">
        <v>100</v>
      </c>
      <c r="K17" s="330">
        <f t="shared" si="3"/>
        <v>102.04081632653062</v>
      </c>
      <c r="L17" s="330">
        <v>10</v>
      </c>
      <c r="M17" s="326" t="s">
        <v>29</v>
      </c>
      <c r="N17" s="326" t="s">
        <v>29</v>
      </c>
      <c r="O17" s="326" t="s">
        <v>30</v>
      </c>
      <c r="P17" s="330">
        <v>121912.22</v>
      </c>
      <c r="Q17" s="330">
        <v>123755.38</v>
      </c>
      <c r="R17" s="330">
        <v>123755.38</v>
      </c>
      <c r="S17" s="334">
        <f t="shared" si="1"/>
        <v>101.51187469147884</v>
      </c>
      <c r="T17" s="334">
        <f t="shared" si="2"/>
        <v>100</v>
      </c>
      <c r="U17" s="56" t="s">
        <v>31</v>
      </c>
    </row>
    <row r="18" spans="2:21" ht="132" customHeight="1" thickBot="1">
      <c r="B18" s="335" t="s">
        <v>219</v>
      </c>
      <c r="C18" s="326" t="s">
        <v>108</v>
      </c>
      <c r="D18" s="327">
        <v>140</v>
      </c>
      <c r="E18" s="328">
        <v>140</v>
      </c>
      <c r="F18" s="329">
        <f t="shared" si="0"/>
        <v>100</v>
      </c>
      <c r="G18" s="330">
        <v>10</v>
      </c>
      <c r="H18" s="331" t="s">
        <v>153</v>
      </c>
      <c r="I18" s="330">
        <v>98</v>
      </c>
      <c r="J18" s="330">
        <v>100</v>
      </c>
      <c r="K18" s="330">
        <f t="shared" si="3"/>
        <v>102.04081632653062</v>
      </c>
      <c r="L18" s="330">
        <v>10</v>
      </c>
      <c r="M18" s="326" t="s">
        <v>29</v>
      </c>
      <c r="N18" s="326" t="s">
        <v>29</v>
      </c>
      <c r="O18" s="326" t="s">
        <v>30</v>
      </c>
      <c r="P18" s="330">
        <v>12743450.810000001</v>
      </c>
      <c r="Q18" s="330">
        <v>12927340.390000001</v>
      </c>
      <c r="R18" s="330">
        <v>12927340.390000001</v>
      </c>
      <c r="S18" s="334">
        <f t="shared" si="1"/>
        <v>101.44301243628374</v>
      </c>
      <c r="T18" s="334">
        <f t="shared" si="2"/>
        <v>100</v>
      </c>
      <c r="U18" s="56" t="s">
        <v>31</v>
      </c>
    </row>
    <row r="19" spans="2:21" ht="93.75" customHeight="1" thickBot="1">
      <c r="B19" s="335" t="s">
        <v>220</v>
      </c>
      <c r="C19" s="326" t="s">
        <v>108</v>
      </c>
      <c r="D19" s="327">
        <v>2</v>
      </c>
      <c r="E19" s="328">
        <v>1</v>
      </c>
      <c r="F19" s="329">
        <f t="shared" si="0"/>
        <v>50</v>
      </c>
      <c r="G19" s="330">
        <v>10</v>
      </c>
      <c r="H19" s="331" t="s">
        <v>153</v>
      </c>
      <c r="I19" s="330">
        <v>98</v>
      </c>
      <c r="J19" s="330">
        <v>100</v>
      </c>
      <c r="K19" s="330">
        <f t="shared" si="3"/>
        <v>102.04081632653062</v>
      </c>
      <c r="L19" s="330">
        <v>10</v>
      </c>
      <c r="M19" s="326" t="s">
        <v>217</v>
      </c>
      <c r="N19" s="326" t="s">
        <v>29</v>
      </c>
      <c r="O19" s="326" t="s">
        <v>30</v>
      </c>
      <c r="P19" s="330">
        <v>121912.22</v>
      </c>
      <c r="Q19" s="330">
        <v>61877.69</v>
      </c>
      <c r="R19" s="330">
        <v>61877.69</v>
      </c>
      <c r="S19" s="334">
        <f t="shared" si="1"/>
        <v>50.755937345739419</v>
      </c>
      <c r="T19" s="334">
        <f t="shared" si="2"/>
        <v>100</v>
      </c>
      <c r="U19" s="56" t="s">
        <v>31</v>
      </c>
    </row>
    <row r="20" spans="2:21" ht="126.75" thickBot="1">
      <c r="B20" s="325" t="s">
        <v>221</v>
      </c>
      <c r="C20" s="326" t="s">
        <v>108</v>
      </c>
      <c r="D20" s="327">
        <v>1</v>
      </c>
      <c r="E20" s="328">
        <v>0</v>
      </c>
      <c r="F20" s="329">
        <f t="shared" si="0"/>
        <v>0</v>
      </c>
      <c r="G20" s="330">
        <v>10</v>
      </c>
      <c r="H20" s="331" t="s">
        <v>109</v>
      </c>
      <c r="I20" s="332">
        <v>98</v>
      </c>
      <c r="J20" s="333">
        <v>0</v>
      </c>
      <c r="K20" s="330">
        <f t="shared" si="3"/>
        <v>0</v>
      </c>
      <c r="L20" s="330">
        <v>10</v>
      </c>
      <c r="M20" s="326" t="s">
        <v>217</v>
      </c>
      <c r="N20" s="326" t="s">
        <v>217</v>
      </c>
      <c r="O20" s="326" t="s">
        <v>30</v>
      </c>
      <c r="P20" s="330">
        <v>60956.11</v>
      </c>
      <c r="Q20" s="330"/>
      <c r="R20" s="330"/>
      <c r="S20" s="334">
        <f t="shared" si="1"/>
        <v>0</v>
      </c>
      <c r="T20" s="334">
        <v>0</v>
      </c>
      <c r="U20" s="56" t="s">
        <v>31</v>
      </c>
    </row>
    <row r="21" spans="2:21" ht="144.75" thickBot="1">
      <c r="B21" s="335" t="s">
        <v>187</v>
      </c>
      <c r="C21" s="326" t="s">
        <v>108</v>
      </c>
      <c r="D21" s="330">
        <v>67</v>
      </c>
      <c r="E21" s="330">
        <v>61</v>
      </c>
      <c r="F21" s="330">
        <f t="shared" si="0"/>
        <v>91.044776119402982</v>
      </c>
      <c r="G21" s="330">
        <v>10</v>
      </c>
      <c r="H21" s="331" t="s">
        <v>109</v>
      </c>
      <c r="I21" s="337">
        <v>98</v>
      </c>
      <c r="J21" s="330">
        <v>99</v>
      </c>
      <c r="K21" s="330">
        <f t="shared" si="3"/>
        <v>101.0204081632653</v>
      </c>
      <c r="L21" s="330">
        <v>10</v>
      </c>
      <c r="M21" s="326" t="s">
        <v>29</v>
      </c>
      <c r="N21" s="326" t="s">
        <v>29</v>
      </c>
      <c r="O21" s="326" t="s">
        <v>30</v>
      </c>
      <c r="P21" s="330">
        <v>6098651.46</v>
      </c>
      <c r="Q21" s="330">
        <v>5632626.96</v>
      </c>
      <c r="R21" s="330">
        <v>5632626.96</v>
      </c>
      <c r="S21" s="334">
        <f t="shared" si="1"/>
        <v>92.358564789993764</v>
      </c>
      <c r="T21" s="334">
        <f t="shared" si="2"/>
        <v>100</v>
      </c>
      <c r="U21" s="56" t="s">
        <v>31</v>
      </c>
    </row>
    <row r="22" spans="2:21" ht="144.75" thickBot="1">
      <c r="B22" s="335" t="s">
        <v>198</v>
      </c>
      <c r="C22" s="326" t="s">
        <v>108</v>
      </c>
      <c r="D22" s="330">
        <v>1</v>
      </c>
      <c r="E22" s="330">
        <v>0</v>
      </c>
      <c r="F22" s="330">
        <f t="shared" si="0"/>
        <v>0</v>
      </c>
      <c r="G22" s="330">
        <v>10</v>
      </c>
      <c r="H22" s="331" t="s">
        <v>109</v>
      </c>
      <c r="I22" s="330">
        <v>98</v>
      </c>
      <c r="J22" s="330">
        <v>0</v>
      </c>
      <c r="K22" s="330">
        <f t="shared" si="3"/>
        <v>0</v>
      </c>
      <c r="L22" s="330">
        <v>10</v>
      </c>
      <c r="M22" s="326" t="s">
        <v>29</v>
      </c>
      <c r="N22" s="326" t="s">
        <v>29</v>
      </c>
      <c r="O22" s="326" t="s">
        <v>30</v>
      </c>
      <c r="P22" s="330">
        <v>60956.11</v>
      </c>
      <c r="Q22" s="330">
        <v>0</v>
      </c>
      <c r="R22" s="330"/>
      <c r="S22" s="334">
        <f t="shared" si="1"/>
        <v>0</v>
      </c>
      <c r="T22" s="334">
        <v>0</v>
      </c>
      <c r="U22" s="56" t="s">
        <v>31</v>
      </c>
    </row>
    <row r="23" spans="2:21" ht="108.75" thickBot="1">
      <c r="B23" s="325" t="s">
        <v>114</v>
      </c>
      <c r="C23" s="326" t="s">
        <v>127</v>
      </c>
      <c r="D23" s="338">
        <v>1041300</v>
      </c>
      <c r="E23" s="339">
        <v>1041300</v>
      </c>
      <c r="F23" s="340">
        <f t="shared" si="0"/>
        <v>100</v>
      </c>
      <c r="G23" s="330">
        <v>10</v>
      </c>
      <c r="H23" s="326" t="s">
        <v>142</v>
      </c>
      <c r="I23" s="341">
        <v>35</v>
      </c>
      <c r="J23" s="339">
        <v>35</v>
      </c>
      <c r="K23" s="330">
        <v>91</v>
      </c>
      <c r="L23" s="330">
        <v>10</v>
      </c>
      <c r="M23" s="326" t="s">
        <v>29</v>
      </c>
      <c r="N23" s="326" t="s">
        <v>29</v>
      </c>
      <c r="O23" s="326" t="s">
        <v>30</v>
      </c>
      <c r="P23" s="330">
        <v>2245736.5699999998</v>
      </c>
      <c r="Q23" s="330">
        <v>2245736.5699999998</v>
      </c>
      <c r="R23" s="330">
        <v>2245736.5699999998</v>
      </c>
      <c r="S23" s="334">
        <f t="shared" si="1"/>
        <v>100</v>
      </c>
      <c r="T23" s="334">
        <f t="shared" si="2"/>
        <v>100</v>
      </c>
      <c r="U23" s="56" t="s">
        <v>31</v>
      </c>
    </row>
    <row r="24" spans="2:21" ht="54.75" thickBot="1">
      <c r="B24" s="325" t="s">
        <v>115</v>
      </c>
      <c r="C24" s="326" t="s">
        <v>129</v>
      </c>
      <c r="D24" s="338">
        <v>225</v>
      </c>
      <c r="E24" s="339">
        <v>225</v>
      </c>
      <c r="F24" s="340">
        <f t="shared" si="0"/>
        <v>100</v>
      </c>
      <c r="G24" s="330">
        <v>10</v>
      </c>
      <c r="H24" s="326" t="s">
        <v>130</v>
      </c>
      <c r="I24" s="341">
        <v>15</v>
      </c>
      <c r="J24" s="339">
        <v>16</v>
      </c>
      <c r="K24" s="330">
        <f t="shared" si="3"/>
        <v>106.66666666666667</v>
      </c>
      <c r="L24" s="330">
        <v>10</v>
      </c>
      <c r="M24" s="326" t="s">
        <v>29</v>
      </c>
      <c r="N24" s="326" t="s">
        <v>222</v>
      </c>
      <c r="O24" s="326" t="s">
        <v>30</v>
      </c>
      <c r="P24" s="330">
        <v>808696.5</v>
      </c>
      <c r="Q24" s="330">
        <v>808696.5</v>
      </c>
      <c r="R24" s="330">
        <v>808696.5</v>
      </c>
      <c r="S24" s="334">
        <f t="shared" si="1"/>
        <v>100</v>
      </c>
      <c r="T24" s="334">
        <f t="shared" si="2"/>
        <v>100</v>
      </c>
      <c r="U24" s="56" t="s">
        <v>31</v>
      </c>
    </row>
    <row r="25" spans="2:21">
      <c r="D25" s="342"/>
      <c r="E25" s="342"/>
      <c r="F25" s="342"/>
      <c r="G25" s="342"/>
      <c r="I25" s="342"/>
      <c r="J25" s="342"/>
      <c r="K25" s="342"/>
      <c r="L25" s="342"/>
      <c r="P25" s="342"/>
      <c r="Q25" s="342"/>
      <c r="R25" s="342"/>
      <c r="S25" s="343"/>
      <c r="T25" s="343"/>
      <c r="U25" s="342"/>
    </row>
    <row r="26" spans="2:21">
      <c r="D26" s="342"/>
      <c r="E26" s="342"/>
      <c r="F26" s="342"/>
      <c r="G26" s="342"/>
      <c r="I26" s="342"/>
      <c r="J26" s="342"/>
      <c r="K26" s="342"/>
      <c r="L26" s="342"/>
      <c r="P26" s="342"/>
      <c r="Q26" s="342"/>
      <c r="R26" s="342"/>
      <c r="S26" s="343"/>
      <c r="T26" s="343"/>
      <c r="U26" s="342"/>
    </row>
    <row r="27" spans="2:21">
      <c r="D27" s="342"/>
      <c r="E27" s="342"/>
      <c r="F27" s="342"/>
      <c r="G27" s="342"/>
      <c r="I27" s="342"/>
      <c r="J27" s="342"/>
      <c r="K27" s="342"/>
      <c r="L27" s="342"/>
      <c r="P27" s="342"/>
      <c r="Q27" s="342"/>
      <c r="R27" s="342"/>
      <c r="S27" s="343"/>
      <c r="T27" s="343"/>
      <c r="U27" s="342"/>
    </row>
    <row r="28" spans="2:21" ht="18.75">
      <c r="B28" s="179" t="s">
        <v>143</v>
      </c>
      <c r="C28" s="179" t="s">
        <v>223</v>
      </c>
      <c r="D28" s="344" t="s">
        <v>37</v>
      </c>
      <c r="E28" s="342"/>
      <c r="F28" s="342"/>
      <c r="G28" s="342"/>
      <c r="I28" s="342"/>
      <c r="J28" s="342"/>
      <c r="K28" s="342"/>
      <c r="L28" s="342"/>
      <c r="P28" s="342"/>
      <c r="Q28" s="342"/>
      <c r="R28" s="342"/>
      <c r="S28" s="343"/>
      <c r="T28" s="343"/>
      <c r="U28" s="342"/>
    </row>
    <row r="29" spans="2:21" ht="42" customHeight="1">
      <c r="C29" s="345" t="s">
        <v>38</v>
      </c>
      <c r="D29" s="342"/>
      <c r="E29" s="342"/>
      <c r="F29" s="342"/>
      <c r="G29" s="342"/>
      <c r="I29" s="342"/>
      <c r="J29" s="342"/>
      <c r="K29" s="342"/>
      <c r="L29" s="342"/>
      <c r="P29" s="342"/>
      <c r="Q29" s="342"/>
      <c r="R29" s="342"/>
      <c r="S29" s="343"/>
      <c r="T29" s="343"/>
      <c r="U29" s="342"/>
    </row>
    <row r="30" spans="2:21" ht="39" customHeight="1">
      <c r="B30" s="179" t="s">
        <v>224</v>
      </c>
      <c r="C30" s="179" t="s">
        <v>223</v>
      </c>
      <c r="D30" s="346" t="s">
        <v>225</v>
      </c>
      <c r="I30" s="342"/>
      <c r="J30" s="342"/>
      <c r="K30" s="342"/>
      <c r="L30" s="342"/>
      <c r="P30" s="342"/>
      <c r="Q30" s="342"/>
      <c r="R30" s="342"/>
      <c r="S30" s="342"/>
      <c r="T30" s="342"/>
      <c r="U30" s="342"/>
    </row>
    <row r="31" spans="2:21">
      <c r="C31" s="172" t="s">
        <v>38</v>
      </c>
      <c r="P31" s="342"/>
      <c r="Q31" s="342"/>
      <c r="R31" s="342"/>
      <c r="S31" s="342"/>
      <c r="T31" s="342"/>
      <c r="U31" s="342"/>
    </row>
    <row r="32" spans="2:21">
      <c r="P32" s="342"/>
      <c r="Q32" s="342"/>
      <c r="R32" s="342"/>
      <c r="S32" s="342"/>
      <c r="T32" s="342"/>
      <c r="U32" s="342"/>
    </row>
    <row r="33" spans="16:21">
      <c r="P33" s="342"/>
      <c r="Q33" s="342"/>
      <c r="R33" s="342"/>
      <c r="S33" s="342"/>
      <c r="T33" s="342"/>
      <c r="U33" s="342"/>
    </row>
    <row r="34" spans="16:21">
      <c r="P34" s="342"/>
      <c r="Q34" s="342"/>
      <c r="R34" s="342"/>
      <c r="S34" s="342"/>
      <c r="T34" s="342"/>
      <c r="U34" s="342"/>
    </row>
    <row r="35" spans="16:21">
      <c r="P35" s="342"/>
      <c r="Q35" s="342"/>
      <c r="R35" s="342"/>
      <c r="S35" s="342"/>
      <c r="T35" s="342"/>
      <c r="U35" s="342"/>
    </row>
    <row r="36" spans="16:21">
      <c r="P36" s="342"/>
      <c r="Q36" s="342"/>
      <c r="R36" s="342"/>
      <c r="S36" s="342"/>
      <c r="T36" s="342"/>
      <c r="U36" s="342"/>
    </row>
    <row r="37" spans="16:21">
      <c r="P37" s="342"/>
      <c r="Q37" s="342"/>
      <c r="R37" s="342"/>
      <c r="S37" s="342"/>
      <c r="T37" s="342"/>
      <c r="U37" s="342"/>
    </row>
    <row r="38" spans="16:21">
      <c r="P38" s="342"/>
      <c r="Q38" s="342"/>
      <c r="R38" s="342"/>
      <c r="S38" s="342"/>
      <c r="T38" s="342"/>
      <c r="U38" s="342"/>
    </row>
    <row r="39" spans="16:21">
      <c r="P39" s="342"/>
      <c r="Q39" s="342"/>
      <c r="R39" s="342"/>
      <c r="S39" s="342"/>
      <c r="T39" s="342"/>
      <c r="U39" s="342"/>
    </row>
    <row r="40" spans="16:21">
      <c r="P40" s="342"/>
      <c r="Q40" s="342"/>
      <c r="R40" s="342"/>
      <c r="S40" s="342"/>
      <c r="T40" s="342"/>
      <c r="U40" s="342"/>
    </row>
    <row r="41" spans="16:21">
      <c r="P41" s="342"/>
      <c r="Q41" s="342"/>
      <c r="R41" s="342"/>
      <c r="S41" s="342"/>
      <c r="T41" s="342"/>
      <c r="U41" s="342"/>
    </row>
    <row r="42" spans="16:21">
      <c r="P42" s="342"/>
      <c r="Q42" s="342"/>
      <c r="R42" s="342"/>
      <c r="S42" s="342"/>
      <c r="T42" s="342"/>
      <c r="U42" s="342"/>
    </row>
    <row r="43" spans="16:21">
      <c r="P43" s="342"/>
      <c r="Q43" s="342"/>
      <c r="R43" s="342"/>
      <c r="S43" s="342"/>
      <c r="T43" s="342"/>
      <c r="U43" s="342"/>
    </row>
  </sheetData>
  <mergeCells count="43">
    <mergeCell ref="P7:P8"/>
    <mergeCell ref="Q7:Q8"/>
    <mergeCell ref="R7:R8"/>
    <mergeCell ref="T7:T8"/>
    <mergeCell ref="U7:U8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23622047244094491" right="0.15748031496062992" top="0.39370078740157477" bottom="0.31496062992125984" header="0.31496062992125984" footer="0.31496062992125984"/>
  <pageSetup paperSize="9" scale="34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U39"/>
  <sheetViews>
    <sheetView zoomScale="75" workbookViewId="0">
      <pane xSplit="1" ySplit="6" topLeftCell="B7" activePane="bottomRight" state="frozen"/>
      <selection activeCell="B7" sqref="B7:U20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0.28515625" style="57" customWidth="1"/>
    <col min="3" max="3" width="16.42578125" style="57" customWidth="1"/>
    <col min="4" max="4" width="14.85546875" style="57" customWidth="1"/>
    <col min="5" max="5" width="14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20.42578125" style="57" customWidth="1"/>
    <col min="13" max="13" width="22.28515625" style="57" customWidth="1"/>
    <col min="14" max="14" width="19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6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11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61.5" customHeight="1" thickBot="1">
      <c r="C2" s="159" t="s">
        <v>205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33.6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64.150000000000006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3.6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/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109.5" customHeight="1" thickBot="1">
      <c r="B9" s="9" t="s">
        <v>107</v>
      </c>
      <c r="C9" s="10" t="s">
        <v>108</v>
      </c>
      <c r="D9" s="132">
        <v>7</v>
      </c>
      <c r="E9" s="133">
        <v>7</v>
      </c>
      <c r="F9" s="13">
        <f>E9/D9*100</f>
        <v>100</v>
      </c>
      <c r="G9" s="10">
        <v>10</v>
      </c>
      <c r="H9" s="14" t="s">
        <v>109</v>
      </c>
      <c r="I9" s="134">
        <v>98</v>
      </c>
      <c r="J9" s="135">
        <v>98</v>
      </c>
      <c r="K9" s="17">
        <f t="shared" ref="K9:K19" si="0">J9/I9*100</f>
        <v>100</v>
      </c>
      <c r="L9" s="10">
        <v>10</v>
      </c>
      <c r="M9" s="10" t="s">
        <v>29</v>
      </c>
      <c r="N9" s="10" t="s">
        <v>29</v>
      </c>
      <c r="O9" s="10" t="s">
        <v>30</v>
      </c>
      <c r="P9" s="18">
        <v>3234245.06</v>
      </c>
      <c r="Q9" s="18">
        <v>3234245.06</v>
      </c>
      <c r="R9" s="18">
        <v>3234245.06</v>
      </c>
      <c r="S9" s="18">
        <f>R9/P9*100</f>
        <v>100</v>
      </c>
      <c r="T9" s="17">
        <f>R9/Q9*100</f>
        <v>100</v>
      </c>
      <c r="U9" s="56" t="s">
        <v>31</v>
      </c>
    </row>
    <row r="10" spans="2:21" ht="108.75" thickBot="1">
      <c r="B10" s="9" t="s">
        <v>163</v>
      </c>
      <c r="C10" s="10" t="s">
        <v>108</v>
      </c>
      <c r="D10" s="132">
        <v>1</v>
      </c>
      <c r="E10" s="133">
        <v>1</v>
      </c>
      <c r="F10" s="13">
        <f t="shared" ref="F10:F19" si="1">E10/D10*100</f>
        <v>100</v>
      </c>
      <c r="G10" s="10">
        <v>10</v>
      </c>
      <c r="H10" s="14" t="s">
        <v>109</v>
      </c>
      <c r="I10" s="134">
        <v>100</v>
      </c>
      <c r="J10" s="135">
        <v>100</v>
      </c>
      <c r="K10" s="17">
        <f t="shared" si="0"/>
        <v>100</v>
      </c>
      <c r="L10" s="10">
        <v>10</v>
      </c>
      <c r="M10" s="10" t="s">
        <v>29</v>
      </c>
      <c r="N10" s="10" t="s">
        <v>29</v>
      </c>
      <c r="O10" s="10" t="s">
        <v>30</v>
      </c>
      <c r="P10" s="18">
        <v>416790.81</v>
      </c>
      <c r="Q10" s="18">
        <v>416790.81</v>
      </c>
      <c r="R10" s="18">
        <v>416790.81</v>
      </c>
      <c r="S10" s="18">
        <f t="shared" ref="S10:S11" si="2">R10/P10*100</f>
        <v>100</v>
      </c>
      <c r="T10" s="17">
        <f t="shared" ref="T10:T19" si="3">R10/Q10*100</f>
        <v>100</v>
      </c>
      <c r="U10" s="56" t="s">
        <v>31</v>
      </c>
    </row>
    <row r="11" spans="2:21" ht="72.75" thickBot="1">
      <c r="B11" s="139" t="s">
        <v>139</v>
      </c>
      <c r="C11" s="10" t="s">
        <v>108</v>
      </c>
      <c r="D11" s="132">
        <v>11</v>
      </c>
      <c r="E11" s="133">
        <v>11</v>
      </c>
      <c r="F11" s="13">
        <f t="shared" si="1"/>
        <v>100</v>
      </c>
      <c r="G11" s="10">
        <v>10</v>
      </c>
      <c r="H11" s="14" t="s">
        <v>109</v>
      </c>
      <c r="I11" s="10">
        <v>97</v>
      </c>
      <c r="J11" s="10">
        <v>97</v>
      </c>
      <c r="K11" s="17">
        <f t="shared" si="0"/>
        <v>100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5082385.1100000003</v>
      </c>
      <c r="Q11" s="306">
        <v>5082385.1100000003</v>
      </c>
      <c r="R11" s="18">
        <v>5082385.1100000003</v>
      </c>
      <c r="S11" s="18">
        <f t="shared" si="2"/>
        <v>100</v>
      </c>
      <c r="T11" s="17">
        <f t="shared" si="3"/>
        <v>100</v>
      </c>
      <c r="U11" s="56" t="s">
        <v>31</v>
      </c>
    </row>
    <row r="12" spans="2:21" ht="72.75" customHeight="1" thickBot="1">
      <c r="B12" s="112" t="s">
        <v>206</v>
      </c>
      <c r="C12" s="90" t="s">
        <v>108</v>
      </c>
      <c r="D12" s="112">
        <v>8</v>
      </c>
      <c r="E12" s="90">
        <v>8</v>
      </c>
      <c r="F12" s="307">
        <f t="shared" si="1"/>
        <v>100</v>
      </c>
      <c r="G12" s="90">
        <v>10</v>
      </c>
      <c r="H12" s="14" t="s">
        <v>207</v>
      </c>
      <c r="I12" s="10">
        <v>75</v>
      </c>
      <c r="J12" s="10">
        <v>75</v>
      </c>
      <c r="K12" s="17">
        <f t="shared" si="0"/>
        <v>100</v>
      </c>
      <c r="L12" s="10">
        <v>10</v>
      </c>
      <c r="M12" s="10" t="s">
        <v>29</v>
      </c>
      <c r="N12" s="10" t="s">
        <v>29</v>
      </c>
      <c r="O12" s="10" t="s">
        <v>30</v>
      </c>
      <c r="P12" s="308"/>
      <c r="Q12" s="309"/>
      <c r="R12" s="309"/>
      <c r="S12" s="309"/>
      <c r="T12" s="307"/>
      <c r="U12" s="90" t="s">
        <v>31</v>
      </c>
    </row>
    <row r="13" spans="2:21" ht="65.25" customHeight="1" thickBot="1">
      <c r="B13" s="310"/>
      <c r="C13" s="311"/>
      <c r="D13" s="310"/>
      <c r="E13" s="311"/>
      <c r="F13" s="312"/>
      <c r="G13" s="311"/>
      <c r="H13" s="14" t="s">
        <v>208</v>
      </c>
      <c r="I13" s="10">
        <v>95</v>
      </c>
      <c r="J13" s="10">
        <v>95</v>
      </c>
      <c r="K13" s="17">
        <f t="shared" si="0"/>
        <v>100</v>
      </c>
      <c r="L13" s="10">
        <v>10</v>
      </c>
      <c r="M13" s="10" t="s">
        <v>57</v>
      </c>
      <c r="N13" s="10" t="s">
        <v>29</v>
      </c>
      <c r="O13" s="10" t="s">
        <v>30</v>
      </c>
      <c r="P13" s="313"/>
      <c r="Q13" s="314"/>
      <c r="R13" s="314"/>
      <c r="S13" s="314"/>
      <c r="T13" s="315"/>
      <c r="U13" s="92"/>
    </row>
    <row r="14" spans="2:21" ht="72.75" customHeight="1" thickBot="1">
      <c r="B14" s="316" t="s">
        <v>209</v>
      </c>
      <c r="C14" s="91" t="s">
        <v>108</v>
      </c>
      <c r="D14" s="91">
        <v>4</v>
      </c>
      <c r="E14" s="91">
        <v>4</v>
      </c>
      <c r="F14" s="317">
        <f t="shared" si="1"/>
        <v>100</v>
      </c>
      <c r="G14" s="91">
        <v>10</v>
      </c>
      <c r="H14" s="14" t="s">
        <v>207</v>
      </c>
      <c r="I14" s="10">
        <v>75</v>
      </c>
      <c r="J14" s="10">
        <v>75</v>
      </c>
      <c r="K14" s="17">
        <f t="shared" si="0"/>
        <v>100</v>
      </c>
      <c r="L14" s="10">
        <v>10</v>
      </c>
      <c r="M14" s="10" t="s">
        <v>29</v>
      </c>
      <c r="N14" s="10" t="s">
        <v>29</v>
      </c>
      <c r="O14" s="10" t="s">
        <v>30</v>
      </c>
      <c r="P14" s="309">
        <v>1350056.17</v>
      </c>
      <c r="Q14" s="309">
        <v>1350056.17</v>
      </c>
      <c r="R14" s="309">
        <v>1350056.17</v>
      </c>
      <c r="S14" s="309">
        <f>Q14/P14*100</f>
        <v>100</v>
      </c>
      <c r="T14" s="307">
        <f t="shared" si="3"/>
        <v>100</v>
      </c>
      <c r="U14" s="90" t="s">
        <v>31</v>
      </c>
    </row>
    <row r="15" spans="2:21" ht="60.75" thickBot="1">
      <c r="B15" s="113"/>
      <c r="C15" s="92"/>
      <c r="D15" s="92"/>
      <c r="E15" s="92"/>
      <c r="F15" s="315"/>
      <c r="G15" s="92"/>
      <c r="H15" s="14" t="s">
        <v>208</v>
      </c>
      <c r="I15" s="10">
        <v>95</v>
      </c>
      <c r="J15" s="10">
        <v>95</v>
      </c>
      <c r="K15" s="17">
        <f t="shared" si="0"/>
        <v>100</v>
      </c>
      <c r="L15" s="10">
        <v>10</v>
      </c>
      <c r="M15" s="10" t="s">
        <v>29</v>
      </c>
      <c r="N15" s="10" t="s">
        <v>29</v>
      </c>
      <c r="O15" s="10" t="s">
        <v>30</v>
      </c>
      <c r="P15" s="314"/>
      <c r="Q15" s="314"/>
      <c r="R15" s="314"/>
      <c r="S15" s="314"/>
      <c r="T15" s="315"/>
      <c r="U15" s="92"/>
    </row>
    <row r="16" spans="2:21" ht="72.75" customHeight="1" thickBot="1">
      <c r="B16" s="318" t="s">
        <v>34</v>
      </c>
      <c r="C16" s="90" t="s">
        <v>108</v>
      </c>
      <c r="D16" s="90">
        <v>4</v>
      </c>
      <c r="E16" s="90">
        <v>4</v>
      </c>
      <c r="F16" s="307">
        <f t="shared" si="1"/>
        <v>100</v>
      </c>
      <c r="G16" s="90">
        <v>10</v>
      </c>
      <c r="H16" s="14" t="s">
        <v>207</v>
      </c>
      <c r="I16" s="10">
        <v>75</v>
      </c>
      <c r="J16" s="10">
        <v>75</v>
      </c>
      <c r="K16" s="17">
        <f t="shared" si="0"/>
        <v>100</v>
      </c>
      <c r="L16" s="10">
        <v>10</v>
      </c>
      <c r="M16" s="10" t="s">
        <v>29</v>
      </c>
      <c r="N16" s="10" t="s">
        <v>29</v>
      </c>
      <c r="O16" s="10" t="s">
        <v>30</v>
      </c>
      <c r="P16" s="309">
        <v>1687570.21</v>
      </c>
      <c r="Q16" s="309">
        <v>1687570.21</v>
      </c>
      <c r="R16" s="309">
        <v>1687570.21</v>
      </c>
      <c r="S16" s="309">
        <f>Q16/P16*100</f>
        <v>100</v>
      </c>
      <c r="T16" s="307">
        <f t="shared" si="3"/>
        <v>100</v>
      </c>
      <c r="U16" s="90" t="s">
        <v>31</v>
      </c>
    </row>
    <row r="17" spans="2:21" ht="60.75" thickBot="1">
      <c r="B17" s="319" t="s">
        <v>34</v>
      </c>
      <c r="C17" s="92"/>
      <c r="D17" s="92"/>
      <c r="E17" s="92"/>
      <c r="F17" s="315"/>
      <c r="G17" s="92"/>
      <c r="H17" s="14" t="s">
        <v>208</v>
      </c>
      <c r="I17" s="10">
        <v>95</v>
      </c>
      <c r="J17" s="10">
        <v>95</v>
      </c>
      <c r="K17" s="17">
        <f t="shared" si="0"/>
        <v>100</v>
      </c>
      <c r="L17" s="10">
        <v>10</v>
      </c>
      <c r="M17" s="10" t="s">
        <v>29</v>
      </c>
      <c r="N17" s="10" t="s">
        <v>29</v>
      </c>
      <c r="O17" s="10" t="s">
        <v>30</v>
      </c>
      <c r="P17" s="314"/>
      <c r="Q17" s="314"/>
      <c r="R17" s="314"/>
      <c r="S17" s="314"/>
      <c r="T17" s="315"/>
      <c r="U17" s="92"/>
    </row>
    <row r="18" spans="2:21" ht="75.75" thickBot="1">
      <c r="B18" s="139" t="s">
        <v>210</v>
      </c>
      <c r="C18" s="10" t="s">
        <v>127</v>
      </c>
      <c r="D18" s="10">
        <v>3459</v>
      </c>
      <c r="E18" s="10">
        <v>3459</v>
      </c>
      <c r="F18" s="17">
        <f t="shared" si="1"/>
        <v>100</v>
      </c>
      <c r="G18" s="10">
        <v>10</v>
      </c>
      <c r="H18" s="14" t="s">
        <v>180</v>
      </c>
      <c r="I18" s="10">
        <v>5</v>
      </c>
      <c r="J18" s="10">
        <v>5</v>
      </c>
      <c r="K18" s="17">
        <f t="shared" si="0"/>
        <v>100</v>
      </c>
      <c r="L18" s="10">
        <v>10</v>
      </c>
      <c r="M18" s="10" t="s">
        <v>29</v>
      </c>
      <c r="N18" s="10" t="s">
        <v>29</v>
      </c>
      <c r="O18" s="10" t="s">
        <v>30</v>
      </c>
      <c r="P18" s="18">
        <v>4387682.55</v>
      </c>
      <c r="Q18" s="18">
        <v>4387682.55</v>
      </c>
      <c r="R18" s="18">
        <v>4387682.55</v>
      </c>
      <c r="S18" s="320">
        <f t="shared" ref="S18:S19" si="4">R18/P18*100</f>
        <v>100</v>
      </c>
      <c r="T18" s="17">
        <f t="shared" si="3"/>
        <v>100</v>
      </c>
      <c r="U18" s="90" t="s">
        <v>31</v>
      </c>
    </row>
    <row r="19" spans="2:21" ht="54.75" thickBot="1">
      <c r="B19" s="162" t="s">
        <v>115</v>
      </c>
      <c r="C19" s="56" t="s">
        <v>108</v>
      </c>
      <c r="D19" s="56">
        <v>22</v>
      </c>
      <c r="E19" s="56">
        <v>22</v>
      </c>
      <c r="F19" s="299">
        <f t="shared" si="1"/>
        <v>100</v>
      </c>
      <c r="G19" s="56">
        <v>10</v>
      </c>
      <c r="H19" s="298" t="s">
        <v>211</v>
      </c>
      <c r="I19" s="321">
        <v>100</v>
      </c>
      <c r="J19" s="321">
        <v>100</v>
      </c>
      <c r="K19" s="322">
        <f t="shared" si="0"/>
        <v>100</v>
      </c>
      <c r="L19" s="10">
        <v>10</v>
      </c>
      <c r="M19" s="56" t="s">
        <v>29</v>
      </c>
      <c r="N19" s="56" t="s">
        <v>29</v>
      </c>
      <c r="O19" s="56" t="s">
        <v>30</v>
      </c>
      <c r="P19" s="21">
        <v>88221.6</v>
      </c>
      <c r="Q19" s="323">
        <v>88221.6</v>
      </c>
      <c r="R19" s="75">
        <v>88221.6</v>
      </c>
      <c r="S19" s="324">
        <f t="shared" si="4"/>
        <v>100</v>
      </c>
      <c r="T19" s="17">
        <f t="shared" si="3"/>
        <v>100</v>
      </c>
      <c r="U19" s="92"/>
    </row>
    <row r="23" spans="2:21">
      <c r="P23" s="141">
        <f>P9+P10+P11+P12+P14+P16+P18+P19</f>
        <v>16246951.51</v>
      </c>
      <c r="Q23" s="141">
        <f>Q9+Q10+Q11+Q12+Q14+Q16+Q18+Q19</f>
        <v>16246951.51</v>
      </c>
      <c r="R23" s="141">
        <f>R9+R10+R11+R12+R14+R16+R18+R19</f>
        <v>16246951.51</v>
      </c>
    </row>
    <row r="25" spans="2:21" ht="23.25">
      <c r="B25" s="45" t="s">
        <v>131</v>
      </c>
      <c r="C25" s="53"/>
      <c r="D25" s="50"/>
      <c r="E25" s="107" t="s">
        <v>37</v>
      </c>
      <c r="F25" s="107"/>
    </row>
    <row r="26" spans="2:21" ht="23.25">
      <c r="B26" s="45"/>
      <c r="C26" s="49" t="s">
        <v>38</v>
      </c>
      <c r="D26" s="50"/>
      <c r="E26" s="108" t="s">
        <v>39</v>
      </c>
      <c r="F26" s="108"/>
    </row>
    <row r="27" spans="2:21" ht="23.25">
      <c r="B27" s="45"/>
      <c r="C27" s="49"/>
      <c r="D27" s="50"/>
      <c r="E27" s="49"/>
      <c r="F27" s="49"/>
    </row>
    <row r="28" spans="2:21" ht="23.25">
      <c r="B28" s="45"/>
      <c r="C28" s="49"/>
      <c r="D28" s="50"/>
      <c r="E28" s="49"/>
      <c r="F28" s="49"/>
    </row>
    <row r="29" spans="2:21" ht="23.25">
      <c r="B29" s="45"/>
      <c r="C29" s="45"/>
      <c r="D29" s="45"/>
      <c r="E29" s="50"/>
      <c r="F29" s="50"/>
    </row>
    <row r="30" spans="2:21" ht="23.25">
      <c r="B30" s="45"/>
      <c r="C30" s="45"/>
      <c r="D30" s="45"/>
      <c r="E30" s="50"/>
      <c r="F30" s="50"/>
    </row>
    <row r="31" spans="2:21" ht="23.25">
      <c r="B31" s="45" t="s">
        <v>40</v>
      </c>
      <c r="C31" s="53"/>
      <c r="D31" s="50"/>
      <c r="E31" s="107" t="s">
        <v>212</v>
      </c>
      <c r="F31" s="107"/>
    </row>
    <row r="32" spans="2:21" ht="23.25">
      <c r="B32" s="45"/>
      <c r="C32" s="49" t="s">
        <v>38</v>
      </c>
      <c r="D32" s="50"/>
      <c r="E32" s="108" t="s">
        <v>39</v>
      </c>
      <c r="F32" s="108"/>
    </row>
    <row r="35" spans="2:10" ht="18.75">
      <c r="B35" s="179"/>
      <c r="C35" s="179"/>
      <c r="D35" s="179"/>
      <c r="E35" s="179"/>
      <c r="F35" s="179"/>
      <c r="G35" s="179"/>
      <c r="H35" s="179"/>
      <c r="I35" s="179"/>
      <c r="J35" s="179"/>
    </row>
    <row r="36" spans="2:10" ht="18.75">
      <c r="B36" s="179"/>
      <c r="C36" s="179"/>
      <c r="D36" s="179"/>
      <c r="E36" s="179"/>
      <c r="F36" s="179"/>
      <c r="G36" s="179"/>
      <c r="H36" s="179"/>
      <c r="I36" s="179"/>
      <c r="J36" s="179"/>
    </row>
    <row r="37" spans="2:10" ht="18.75">
      <c r="B37" s="179"/>
      <c r="C37" s="179"/>
      <c r="D37" s="179"/>
      <c r="E37" s="179"/>
      <c r="F37" s="179"/>
      <c r="G37" s="179"/>
      <c r="H37" s="179"/>
      <c r="I37" s="179"/>
      <c r="J37" s="179"/>
    </row>
    <row r="38" spans="2:10" ht="18.75">
      <c r="B38" s="179"/>
      <c r="C38" s="179"/>
      <c r="D38" s="179"/>
      <c r="E38" s="179"/>
      <c r="F38" s="179"/>
      <c r="G38" s="179"/>
      <c r="H38" s="179"/>
      <c r="I38" s="179"/>
      <c r="J38" s="179"/>
    </row>
    <row r="39" spans="2:10" ht="18.75">
      <c r="B39" s="179"/>
      <c r="C39" s="179"/>
      <c r="D39" s="179"/>
      <c r="E39" s="179"/>
      <c r="F39" s="179"/>
      <c r="G39" s="179"/>
      <c r="H39" s="179"/>
      <c r="I39" s="179"/>
      <c r="J39" s="179"/>
    </row>
  </sheetData>
  <mergeCells count="84">
    <mergeCell ref="E25:F25"/>
    <mergeCell ref="E26:F26"/>
    <mergeCell ref="E31:F31"/>
    <mergeCell ref="E32:F32"/>
    <mergeCell ref="Q16:Q17"/>
    <mergeCell ref="R16:R17"/>
    <mergeCell ref="S16:S17"/>
    <mergeCell ref="T16:T17"/>
    <mergeCell ref="U16:U17"/>
    <mergeCell ref="U18:U19"/>
    <mergeCell ref="S14:S15"/>
    <mergeCell ref="T14:T15"/>
    <mergeCell ref="U14:U15"/>
    <mergeCell ref="B16:B17"/>
    <mergeCell ref="C16:C17"/>
    <mergeCell ref="D16:D17"/>
    <mergeCell ref="E16:E17"/>
    <mergeCell ref="F16:F17"/>
    <mergeCell ref="G16:G17"/>
    <mergeCell ref="P16:P17"/>
    <mergeCell ref="U12:U13"/>
    <mergeCell ref="B14:B15"/>
    <mergeCell ref="C14:C15"/>
    <mergeCell ref="D14:D15"/>
    <mergeCell ref="E14:E15"/>
    <mergeCell ref="F14:F15"/>
    <mergeCell ref="G14:G15"/>
    <mergeCell ref="P14:P15"/>
    <mergeCell ref="Q14:Q15"/>
    <mergeCell ref="R14:R15"/>
    <mergeCell ref="G12:G13"/>
    <mergeCell ref="P12:P13"/>
    <mergeCell ref="Q12:Q13"/>
    <mergeCell ref="R12:R13"/>
    <mergeCell ref="S12:S13"/>
    <mergeCell ref="T12:T13"/>
    <mergeCell ref="P7:P8"/>
    <mergeCell ref="Q7:Q8"/>
    <mergeCell ref="R7:R8"/>
    <mergeCell ref="T7:T8"/>
    <mergeCell ref="U7:U8"/>
    <mergeCell ref="B12:B13"/>
    <mergeCell ref="C12:C13"/>
    <mergeCell ref="D12:D13"/>
    <mergeCell ref="E12:E13"/>
    <mergeCell ref="F12:F13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2"/>
  <sheetViews>
    <sheetView view="pageBreakPreview" zoomScale="60" workbookViewId="0">
      <pane xSplit="1" ySplit="6" topLeftCell="B7" activePane="bottomRight" state="frozen"/>
      <selection activeCell="B9" sqref="B9:U25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6.7109375" style="57" bestFit="1" customWidth="1"/>
    <col min="12" max="12" width="15" style="57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6" style="57" customWidth="1"/>
    <col min="17" max="17" width="21.5703125" style="57" customWidth="1"/>
    <col min="18" max="18" width="25.42578125" style="57" customWidth="1"/>
    <col min="19" max="19" width="18.85546875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87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67.5" customHeight="1" thickBot="1">
      <c r="C2" s="159" t="s">
        <v>194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18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256.5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36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54.75" customHeight="1" thickBot="1">
      <c r="B9" s="72" t="s">
        <v>107</v>
      </c>
      <c r="C9" s="56" t="s">
        <v>108</v>
      </c>
      <c r="D9" s="132">
        <v>1021</v>
      </c>
      <c r="E9" s="133">
        <v>1021</v>
      </c>
      <c r="F9" s="297">
        <f t="shared" ref="F9:F27" si="0">E9/D9*100</f>
        <v>100</v>
      </c>
      <c r="G9" s="56">
        <v>10</v>
      </c>
      <c r="H9" s="298" t="s">
        <v>109</v>
      </c>
      <c r="I9" s="134">
        <v>98</v>
      </c>
      <c r="J9" s="135">
        <v>99</v>
      </c>
      <c r="K9" s="299">
        <f t="shared" ref="K9:K27" si="1">J9/I9*100</f>
        <v>101.0204081632653</v>
      </c>
      <c r="L9" s="56">
        <v>10</v>
      </c>
      <c r="M9" s="56" t="s">
        <v>29</v>
      </c>
      <c r="N9" s="56" t="s">
        <v>29</v>
      </c>
      <c r="O9" s="56" t="s">
        <v>30</v>
      </c>
      <c r="P9" s="21">
        <v>96079462.060000002</v>
      </c>
      <c r="Q9" s="21">
        <v>96079462.060000002</v>
      </c>
      <c r="R9" s="21">
        <v>96079462.060000002</v>
      </c>
      <c r="S9" s="299">
        <f t="shared" ref="S9:S27" si="2">R9/P9*100</f>
        <v>100</v>
      </c>
      <c r="T9" s="299">
        <f>R9/Q9*100</f>
        <v>100</v>
      </c>
      <c r="U9" s="56" t="s">
        <v>31</v>
      </c>
    </row>
    <row r="10" spans="2:21" ht="39" hidden="1" customHeight="1">
      <c r="B10" s="9" t="s">
        <v>192</v>
      </c>
      <c r="C10" s="10" t="s">
        <v>108</v>
      </c>
      <c r="D10" s="132"/>
      <c r="E10" s="133"/>
      <c r="F10" s="13" t="e">
        <f t="shared" si="0"/>
        <v>#DIV/0!</v>
      </c>
      <c r="G10" s="10">
        <v>10</v>
      </c>
      <c r="H10" s="14" t="s">
        <v>109</v>
      </c>
      <c r="I10" s="134"/>
      <c r="J10" s="135"/>
      <c r="K10" s="17" t="e">
        <f t="shared" si="1"/>
        <v>#DIV/0!</v>
      </c>
      <c r="L10" s="10"/>
      <c r="M10" s="10" t="s">
        <v>29</v>
      </c>
      <c r="N10" s="10" t="s">
        <v>29</v>
      </c>
      <c r="O10" s="10" t="s">
        <v>30</v>
      </c>
      <c r="P10" s="18"/>
      <c r="Q10" s="21">
        <f>P10</f>
        <v>0</v>
      </c>
      <c r="R10" s="21">
        <f>Q10</f>
        <v>0</v>
      </c>
      <c r="S10" s="299" t="e">
        <f t="shared" si="2"/>
        <v>#DIV/0!</v>
      </c>
      <c r="T10" s="299" t="e">
        <f t="shared" ref="T10:T27" si="3">R10/Q10*100</f>
        <v>#DIV/0!</v>
      </c>
      <c r="U10" s="56" t="s">
        <v>31</v>
      </c>
    </row>
    <row r="11" spans="2:21" ht="104.25" customHeight="1" thickBot="1">
      <c r="B11" s="9" t="s">
        <v>186</v>
      </c>
      <c r="C11" s="10" t="s">
        <v>108</v>
      </c>
      <c r="D11" s="132">
        <v>29</v>
      </c>
      <c r="E11" s="133">
        <v>29</v>
      </c>
      <c r="F11" s="13">
        <f t="shared" si="0"/>
        <v>100</v>
      </c>
      <c r="G11" s="10">
        <v>10</v>
      </c>
      <c r="H11" s="14" t="s">
        <v>109</v>
      </c>
      <c r="I11" s="134">
        <v>98</v>
      </c>
      <c r="J11" s="135">
        <v>99</v>
      </c>
      <c r="K11" s="17">
        <f t="shared" si="1"/>
        <v>101.0204081632653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2728995.49</v>
      </c>
      <c r="Q11" s="21">
        <v>2728995.49</v>
      </c>
      <c r="R11" s="21">
        <v>2728995.49</v>
      </c>
      <c r="S11" s="299">
        <f t="shared" si="2"/>
        <v>100</v>
      </c>
      <c r="T11" s="299">
        <f t="shared" si="3"/>
        <v>100</v>
      </c>
      <c r="U11" s="56" t="s">
        <v>31</v>
      </c>
    </row>
    <row r="12" spans="2:21" ht="123" customHeight="1" thickBot="1">
      <c r="B12" s="9" t="s">
        <v>123</v>
      </c>
      <c r="C12" s="10" t="s">
        <v>108</v>
      </c>
      <c r="D12" s="132">
        <v>1</v>
      </c>
      <c r="E12" s="133">
        <v>1</v>
      </c>
      <c r="F12" s="148">
        <f t="shared" si="0"/>
        <v>100</v>
      </c>
      <c r="G12" s="10">
        <v>10</v>
      </c>
      <c r="H12" s="14" t="s">
        <v>109</v>
      </c>
      <c r="I12" s="134">
        <v>98</v>
      </c>
      <c r="J12" s="135">
        <v>99</v>
      </c>
      <c r="K12" s="17">
        <f t="shared" si="1"/>
        <v>101.0204081632653</v>
      </c>
      <c r="L12" s="10">
        <v>10</v>
      </c>
      <c r="M12" s="10" t="s">
        <v>29</v>
      </c>
      <c r="N12" s="10" t="s">
        <v>29</v>
      </c>
      <c r="O12" s="10" t="s">
        <v>30</v>
      </c>
      <c r="P12" s="18">
        <v>55710.45</v>
      </c>
      <c r="Q12" s="21">
        <v>55710.45</v>
      </c>
      <c r="R12" s="21">
        <v>55710.45</v>
      </c>
      <c r="S12" s="299">
        <f t="shared" si="2"/>
        <v>100</v>
      </c>
      <c r="T12" s="299">
        <f t="shared" si="3"/>
        <v>100</v>
      </c>
      <c r="U12" s="56" t="s">
        <v>31</v>
      </c>
    </row>
    <row r="13" spans="2:21" ht="87.75" customHeight="1" thickBot="1">
      <c r="B13" s="9" t="s">
        <v>152</v>
      </c>
      <c r="C13" s="10" t="s">
        <v>108</v>
      </c>
      <c r="D13" s="132">
        <v>4</v>
      </c>
      <c r="E13" s="133">
        <v>4</v>
      </c>
      <c r="F13" s="148">
        <f t="shared" si="0"/>
        <v>100</v>
      </c>
      <c r="G13" s="10">
        <v>10</v>
      </c>
      <c r="H13" s="14" t="s">
        <v>109</v>
      </c>
      <c r="I13" s="134">
        <v>98</v>
      </c>
      <c r="J13" s="135">
        <v>99</v>
      </c>
      <c r="K13" s="17">
        <f t="shared" si="1"/>
        <v>101.0204081632653</v>
      </c>
      <c r="L13" s="10">
        <v>10</v>
      </c>
      <c r="M13" s="10" t="s">
        <v>29</v>
      </c>
      <c r="N13" s="10" t="s">
        <v>29</v>
      </c>
      <c r="O13" s="10" t="s">
        <v>30</v>
      </c>
      <c r="P13" s="18">
        <v>376413.17</v>
      </c>
      <c r="Q13" s="21">
        <v>376413.17</v>
      </c>
      <c r="R13" s="21">
        <v>376413.17</v>
      </c>
      <c r="S13" s="299">
        <f t="shared" si="2"/>
        <v>100</v>
      </c>
      <c r="T13" s="299">
        <f t="shared" si="3"/>
        <v>100</v>
      </c>
      <c r="U13" s="56" t="s">
        <v>31</v>
      </c>
    </row>
    <row r="14" spans="2:21" ht="87.75" customHeight="1" thickBot="1">
      <c r="B14" s="9" t="s">
        <v>147</v>
      </c>
      <c r="C14" s="10" t="s">
        <v>108</v>
      </c>
      <c r="D14" s="132">
        <v>4</v>
      </c>
      <c r="E14" s="133">
        <v>4</v>
      </c>
      <c r="F14" s="148">
        <f t="shared" si="0"/>
        <v>100</v>
      </c>
      <c r="G14" s="10">
        <v>10</v>
      </c>
      <c r="H14" s="14" t="s">
        <v>109</v>
      </c>
      <c r="I14" s="134">
        <v>98</v>
      </c>
      <c r="J14" s="135">
        <v>100</v>
      </c>
      <c r="K14" s="17">
        <f t="shared" si="1"/>
        <v>102.04081632653062</v>
      </c>
      <c r="L14" s="10">
        <v>10</v>
      </c>
      <c r="M14" s="10" t="s">
        <v>29</v>
      </c>
      <c r="N14" s="10" t="s">
        <v>29</v>
      </c>
      <c r="O14" s="10" t="s">
        <v>30</v>
      </c>
      <c r="P14" s="18">
        <v>222841.8</v>
      </c>
      <c r="Q14" s="21">
        <v>222841.8</v>
      </c>
      <c r="R14" s="21">
        <v>222841.8</v>
      </c>
      <c r="S14" s="299">
        <f t="shared" si="2"/>
        <v>100</v>
      </c>
      <c r="T14" s="299">
        <f t="shared" si="3"/>
        <v>100</v>
      </c>
      <c r="U14" s="56" t="s">
        <v>31</v>
      </c>
    </row>
    <row r="15" spans="2:21" ht="54.75" thickBot="1">
      <c r="B15" s="9" t="s">
        <v>110</v>
      </c>
      <c r="C15" s="10" t="s">
        <v>108</v>
      </c>
      <c r="D15" s="132">
        <v>892</v>
      </c>
      <c r="E15" s="133">
        <v>892</v>
      </c>
      <c r="F15" s="148">
        <f t="shared" si="0"/>
        <v>100</v>
      </c>
      <c r="G15" s="10">
        <v>10</v>
      </c>
      <c r="H15" s="14" t="s">
        <v>109</v>
      </c>
      <c r="I15" s="134">
        <v>98</v>
      </c>
      <c r="J15" s="135">
        <v>94</v>
      </c>
      <c r="K15" s="17">
        <f t="shared" si="1"/>
        <v>95.918367346938766</v>
      </c>
      <c r="L15" s="10">
        <v>10</v>
      </c>
      <c r="M15" s="10" t="s">
        <v>29</v>
      </c>
      <c r="N15" s="10" t="s">
        <v>29</v>
      </c>
      <c r="O15" s="10" t="s">
        <v>30</v>
      </c>
      <c r="P15" s="18">
        <v>83940137.280000001</v>
      </c>
      <c r="Q15" s="21">
        <v>83940137.280000001</v>
      </c>
      <c r="R15" s="21">
        <v>83940137.280000001</v>
      </c>
      <c r="S15" s="299">
        <f t="shared" si="2"/>
        <v>100</v>
      </c>
      <c r="T15" s="299">
        <f t="shared" si="3"/>
        <v>100</v>
      </c>
      <c r="U15" s="56" t="s">
        <v>31</v>
      </c>
    </row>
    <row r="16" spans="2:21" ht="90.75" thickBot="1">
      <c r="B16" s="9" t="s">
        <v>124</v>
      </c>
      <c r="C16" s="10" t="s">
        <v>108</v>
      </c>
      <c r="D16" s="132">
        <v>0</v>
      </c>
      <c r="E16" s="133">
        <v>0</v>
      </c>
      <c r="F16" s="148" t="e">
        <f t="shared" si="0"/>
        <v>#DIV/0!</v>
      </c>
      <c r="G16" s="10">
        <v>10</v>
      </c>
      <c r="H16" s="14" t="s">
        <v>109</v>
      </c>
      <c r="I16" s="134">
        <v>98</v>
      </c>
      <c r="J16" s="135">
        <v>100</v>
      </c>
      <c r="K16" s="17">
        <f t="shared" si="1"/>
        <v>102.04081632653062</v>
      </c>
      <c r="L16" s="10">
        <v>10</v>
      </c>
      <c r="M16" s="10" t="s">
        <v>29</v>
      </c>
      <c r="N16" s="10" t="s">
        <v>29</v>
      </c>
      <c r="O16" s="10" t="s">
        <v>30</v>
      </c>
      <c r="P16" s="18">
        <v>0</v>
      </c>
      <c r="Q16" s="21">
        <v>0</v>
      </c>
      <c r="R16" s="21">
        <v>0</v>
      </c>
      <c r="S16" s="299" t="e">
        <f t="shared" si="2"/>
        <v>#DIV/0!</v>
      </c>
      <c r="T16" s="299" t="e">
        <f t="shared" si="3"/>
        <v>#DIV/0!</v>
      </c>
      <c r="U16" s="56" t="s">
        <v>31</v>
      </c>
    </row>
    <row r="17" spans="2:21" ht="144.75" thickBot="1">
      <c r="B17" s="139" t="s">
        <v>32</v>
      </c>
      <c r="C17" s="10" t="s">
        <v>108</v>
      </c>
      <c r="D17" s="132">
        <v>280</v>
      </c>
      <c r="E17" s="133">
        <v>280</v>
      </c>
      <c r="F17" s="148">
        <f t="shared" si="0"/>
        <v>100</v>
      </c>
      <c r="G17" s="10">
        <v>10</v>
      </c>
      <c r="H17" s="14" t="s">
        <v>109</v>
      </c>
      <c r="I17" s="10">
        <v>98</v>
      </c>
      <c r="J17" s="10">
        <v>100</v>
      </c>
      <c r="K17" s="17">
        <f t="shared" si="1"/>
        <v>102.04081632653062</v>
      </c>
      <c r="L17" s="10">
        <v>10</v>
      </c>
      <c r="M17" s="10" t="s">
        <v>29</v>
      </c>
      <c r="N17" s="10" t="s">
        <v>29</v>
      </c>
      <c r="O17" s="10" t="s">
        <v>30</v>
      </c>
      <c r="P17" s="18">
        <v>26348922.010000002</v>
      </c>
      <c r="Q17" s="18">
        <v>26348922.010000002</v>
      </c>
      <c r="R17" s="21">
        <v>26348922.010000002</v>
      </c>
      <c r="S17" s="299">
        <f t="shared" si="2"/>
        <v>100</v>
      </c>
      <c r="T17" s="299">
        <f t="shared" si="3"/>
        <v>100</v>
      </c>
      <c r="U17" s="56" t="s">
        <v>31</v>
      </c>
    </row>
    <row r="18" spans="2:21" ht="90.75" thickBot="1">
      <c r="B18" s="139" t="s">
        <v>195</v>
      </c>
      <c r="C18" s="10" t="s">
        <v>108</v>
      </c>
      <c r="D18" s="132">
        <v>28</v>
      </c>
      <c r="E18" s="133">
        <v>28</v>
      </c>
      <c r="F18" s="148">
        <f t="shared" si="0"/>
        <v>100</v>
      </c>
      <c r="G18" s="10">
        <v>10</v>
      </c>
      <c r="H18" s="14" t="s">
        <v>109</v>
      </c>
      <c r="I18" s="10">
        <v>98</v>
      </c>
      <c r="J18" s="10">
        <v>100</v>
      </c>
      <c r="K18" s="17">
        <f t="shared" si="1"/>
        <v>102.04081632653062</v>
      </c>
      <c r="L18" s="10">
        <v>10</v>
      </c>
      <c r="M18" s="10" t="s">
        <v>29</v>
      </c>
      <c r="N18" s="10" t="s">
        <v>29</v>
      </c>
      <c r="O18" s="10" t="s">
        <v>30</v>
      </c>
      <c r="P18" s="18">
        <v>2634892.2000000002</v>
      </c>
      <c r="Q18" s="18">
        <v>2634892.2000000002</v>
      </c>
      <c r="R18" s="21">
        <v>2634892.2000000002</v>
      </c>
      <c r="S18" s="299">
        <f t="shared" si="2"/>
        <v>100</v>
      </c>
      <c r="T18" s="299">
        <f t="shared" si="3"/>
        <v>100</v>
      </c>
      <c r="U18" s="56" t="s">
        <v>31</v>
      </c>
    </row>
    <row r="19" spans="2:21" ht="108.75" thickBot="1">
      <c r="B19" s="139" t="s">
        <v>196</v>
      </c>
      <c r="C19" s="10" t="s">
        <v>108</v>
      </c>
      <c r="D19" s="132">
        <v>2</v>
      </c>
      <c r="E19" s="133">
        <v>2</v>
      </c>
      <c r="F19" s="148">
        <f t="shared" si="0"/>
        <v>100</v>
      </c>
      <c r="G19" s="10">
        <v>10</v>
      </c>
      <c r="H19" s="14" t="s">
        <v>109</v>
      </c>
      <c r="I19" s="10">
        <v>98</v>
      </c>
      <c r="J19" s="10">
        <v>98</v>
      </c>
      <c r="K19" s="17">
        <f t="shared" si="1"/>
        <v>100</v>
      </c>
      <c r="L19" s="10">
        <v>10</v>
      </c>
      <c r="M19" s="10" t="s">
        <v>29</v>
      </c>
      <c r="N19" s="10" t="s">
        <v>29</v>
      </c>
      <c r="O19" s="10" t="s">
        <v>30</v>
      </c>
      <c r="P19" s="18">
        <v>111420.89</v>
      </c>
      <c r="Q19" s="18">
        <v>111420.89</v>
      </c>
      <c r="R19" s="21">
        <v>111420.89</v>
      </c>
      <c r="S19" s="299">
        <f t="shared" si="2"/>
        <v>100</v>
      </c>
      <c r="T19" s="299">
        <f t="shared" si="3"/>
        <v>100</v>
      </c>
      <c r="U19" s="56" t="s">
        <v>31</v>
      </c>
    </row>
    <row r="20" spans="2:21" ht="72.75" thickBot="1">
      <c r="B20" s="139" t="s">
        <v>197</v>
      </c>
      <c r="C20" s="10" t="s">
        <v>108</v>
      </c>
      <c r="D20" s="132">
        <v>0</v>
      </c>
      <c r="E20" s="133">
        <v>0</v>
      </c>
      <c r="F20" s="148" t="e">
        <f t="shared" si="0"/>
        <v>#DIV/0!</v>
      </c>
      <c r="G20" s="10">
        <v>10</v>
      </c>
      <c r="H20" s="14" t="s">
        <v>109</v>
      </c>
      <c r="I20" s="10">
        <v>98</v>
      </c>
      <c r="J20" s="10"/>
      <c r="K20" s="17">
        <f t="shared" si="1"/>
        <v>0</v>
      </c>
      <c r="L20" s="10">
        <v>10</v>
      </c>
      <c r="M20" s="10" t="s">
        <v>29</v>
      </c>
      <c r="N20" s="10" t="s">
        <v>29</v>
      </c>
      <c r="O20" s="10" t="s">
        <v>30</v>
      </c>
      <c r="P20" s="18">
        <v>0</v>
      </c>
      <c r="Q20" s="18">
        <v>0</v>
      </c>
      <c r="R20" s="21">
        <v>0</v>
      </c>
      <c r="S20" s="299" t="e">
        <f t="shared" si="2"/>
        <v>#DIV/0!</v>
      </c>
      <c r="T20" s="299" t="e">
        <f t="shared" si="3"/>
        <v>#DIV/0!</v>
      </c>
      <c r="U20" s="56" t="s">
        <v>31</v>
      </c>
    </row>
    <row r="21" spans="2:21" ht="162.75" thickBot="1">
      <c r="B21" s="139" t="s">
        <v>198</v>
      </c>
      <c r="C21" s="10" t="s">
        <v>108</v>
      </c>
      <c r="D21" s="132">
        <v>2</v>
      </c>
      <c r="E21" s="133">
        <v>2</v>
      </c>
      <c r="F21" s="148">
        <f t="shared" si="0"/>
        <v>100</v>
      </c>
      <c r="G21" s="10">
        <v>10</v>
      </c>
      <c r="H21" s="14" t="s">
        <v>109</v>
      </c>
      <c r="I21" s="10">
        <v>98</v>
      </c>
      <c r="J21" s="10">
        <v>100</v>
      </c>
      <c r="K21" s="17">
        <f t="shared" si="1"/>
        <v>102.04081632653062</v>
      </c>
      <c r="L21" s="10">
        <v>10</v>
      </c>
      <c r="M21" s="10" t="s">
        <v>29</v>
      </c>
      <c r="N21" s="10" t="s">
        <v>29</v>
      </c>
      <c r="O21" s="10" t="s">
        <v>30</v>
      </c>
      <c r="P21" s="18">
        <v>111420.89</v>
      </c>
      <c r="Q21" s="18">
        <v>111420.89</v>
      </c>
      <c r="R21" s="21">
        <v>111420.89</v>
      </c>
      <c r="S21" s="299">
        <f t="shared" si="2"/>
        <v>100</v>
      </c>
      <c r="T21" s="299">
        <f t="shared" si="3"/>
        <v>100</v>
      </c>
      <c r="U21" s="56" t="s">
        <v>31</v>
      </c>
    </row>
    <row r="22" spans="2:21" ht="144.75" thickBot="1">
      <c r="B22" s="139" t="s">
        <v>187</v>
      </c>
      <c r="C22" s="10" t="s">
        <v>108</v>
      </c>
      <c r="D22" s="10">
        <v>171</v>
      </c>
      <c r="E22" s="10">
        <v>171</v>
      </c>
      <c r="F22" s="148">
        <f t="shared" si="0"/>
        <v>100</v>
      </c>
      <c r="G22" s="10">
        <v>10</v>
      </c>
      <c r="H22" s="14" t="s">
        <v>109</v>
      </c>
      <c r="I22" s="10">
        <v>98</v>
      </c>
      <c r="J22" s="10">
        <v>97</v>
      </c>
      <c r="K22" s="17">
        <f t="shared" si="1"/>
        <v>98.979591836734699</v>
      </c>
      <c r="L22" s="10">
        <v>10</v>
      </c>
      <c r="M22" s="10" t="s">
        <v>29</v>
      </c>
      <c r="N22" s="10" t="s">
        <v>29</v>
      </c>
      <c r="O22" s="10" t="s">
        <v>30</v>
      </c>
      <c r="P22" s="18">
        <v>16091663.1</v>
      </c>
      <c r="Q22" s="18">
        <v>16091663.1</v>
      </c>
      <c r="R22" s="21">
        <v>16091663.1</v>
      </c>
      <c r="S22" s="299">
        <f t="shared" si="2"/>
        <v>100</v>
      </c>
      <c r="T22" s="299">
        <f t="shared" si="3"/>
        <v>100</v>
      </c>
      <c r="U22" s="56" t="s">
        <v>31</v>
      </c>
    </row>
    <row r="23" spans="2:21" ht="105.75" customHeight="1" thickBot="1">
      <c r="B23" s="139" t="s">
        <v>199</v>
      </c>
      <c r="C23" s="10" t="s">
        <v>108</v>
      </c>
      <c r="D23" s="10">
        <v>0</v>
      </c>
      <c r="E23" s="10">
        <v>0</v>
      </c>
      <c r="F23" s="148" t="e">
        <f t="shared" si="0"/>
        <v>#DIV/0!</v>
      </c>
      <c r="G23" s="10">
        <v>10</v>
      </c>
      <c r="H23" s="298" t="s">
        <v>109</v>
      </c>
      <c r="I23" s="10">
        <v>98</v>
      </c>
      <c r="J23" s="10">
        <v>0</v>
      </c>
      <c r="K23" s="17">
        <f t="shared" si="1"/>
        <v>0</v>
      </c>
      <c r="L23" s="10">
        <v>10</v>
      </c>
      <c r="M23" s="10"/>
      <c r="N23" s="10"/>
      <c r="O23" s="10"/>
      <c r="P23" s="18"/>
      <c r="Q23" s="18"/>
      <c r="R23" s="21"/>
      <c r="S23" s="299"/>
      <c r="T23" s="299"/>
      <c r="U23" s="56" t="s">
        <v>31</v>
      </c>
    </row>
    <row r="24" spans="2:21" ht="105.75" customHeight="1" thickBot="1">
      <c r="B24" s="139" t="s">
        <v>200</v>
      </c>
      <c r="C24" s="10" t="s">
        <v>108</v>
      </c>
      <c r="D24" s="10">
        <v>0</v>
      </c>
      <c r="E24" s="10">
        <v>0</v>
      </c>
      <c r="F24" s="148" t="e">
        <f t="shared" si="0"/>
        <v>#DIV/0!</v>
      </c>
      <c r="G24" s="10">
        <v>10</v>
      </c>
      <c r="H24" s="298" t="s">
        <v>109</v>
      </c>
      <c r="I24" s="10">
        <v>98</v>
      </c>
      <c r="J24" s="10">
        <v>0</v>
      </c>
      <c r="K24" s="17">
        <f t="shared" si="1"/>
        <v>0</v>
      </c>
      <c r="L24" s="10">
        <v>10</v>
      </c>
      <c r="M24" s="10"/>
      <c r="N24" s="10"/>
      <c r="O24" s="10"/>
      <c r="P24" s="18"/>
      <c r="Q24" s="18"/>
      <c r="R24" s="21"/>
      <c r="S24" s="299"/>
      <c r="T24" s="299"/>
      <c r="U24" s="56" t="s">
        <v>31</v>
      </c>
    </row>
    <row r="25" spans="2:21" ht="135" customHeight="1" thickBot="1">
      <c r="B25" s="302" t="s">
        <v>201</v>
      </c>
      <c r="C25" s="10" t="s">
        <v>108</v>
      </c>
      <c r="D25" s="10">
        <v>1</v>
      </c>
      <c r="E25" s="10">
        <v>1</v>
      </c>
      <c r="F25" s="148">
        <f t="shared" si="0"/>
        <v>100</v>
      </c>
      <c r="G25" s="10">
        <v>10</v>
      </c>
      <c r="H25" s="298" t="s">
        <v>109</v>
      </c>
      <c r="I25" s="10">
        <v>98</v>
      </c>
      <c r="J25" s="10">
        <v>98</v>
      </c>
      <c r="K25" s="17">
        <f t="shared" si="1"/>
        <v>100</v>
      </c>
      <c r="L25" s="10">
        <v>10</v>
      </c>
      <c r="M25" s="10" t="s">
        <v>29</v>
      </c>
      <c r="N25" s="9" t="s">
        <v>29</v>
      </c>
      <c r="O25" s="9" t="s">
        <v>30</v>
      </c>
      <c r="P25" s="18">
        <v>55710.45</v>
      </c>
      <c r="Q25" s="18">
        <v>55710.45</v>
      </c>
      <c r="R25" s="21">
        <v>55710.45</v>
      </c>
      <c r="S25" s="299">
        <f>R25/P25*100</f>
        <v>100</v>
      </c>
      <c r="T25" s="299">
        <f t="shared" si="3"/>
        <v>100</v>
      </c>
      <c r="U25" s="56" t="s">
        <v>31</v>
      </c>
    </row>
    <row r="26" spans="2:21" ht="108.75" thickBot="1">
      <c r="B26" s="9" t="s">
        <v>114</v>
      </c>
      <c r="C26" s="10" t="s">
        <v>127</v>
      </c>
      <c r="D26" s="146">
        <v>311946</v>
      </c>
      <c r="E26" s="147">
        <v>311946</v>
      </c>
      <c r="F26" s="148">
        <f t="shared" si="0"/>
        <v>100</v>
      </c>
      <c r="G26" s="10">
        <v>10</v>
      </c>
      <c r="H26" s="10" t="s">
        <v>142</v>
      </c>
      <c r="I26" s="157">
        <v>40</v>
      </c>
      <c r="J26" s="156">
        <v>42</v>
      </c>
      <c r="K26" s="13">
        <f t="shared" si="1"/>
        <v>105</v>
      </c>
      <c r="L26" s="10">
        <v>10</v>
      </c>
      <c r="M26" s="10" t="s">
        <v>29</v>
      </c>
      <c r="N26" s="10" t="s">
        <v>29</v>
      </c>
      <c r="O26" s="10" t="s">
        <v>30</v>
      </c>
      <c r="P26" s="18">
        <v>9446098</v>
      </c>
      <c r="Q26" s="18">
        <v>9446098</v>
      </c>
      <c r="R26" s="21">
        <v>9446098</v>
      </c>
      <c r="S26" s="299">
        <f t="shared" si="2"/>
        <v>100</v>
      </c>
      <c r="T26" s="299">
        <f t="shared" si="3"/>
        <v>100</v>
      </c>
      <c r="U26" s="56" t="s">
        <v>31</v>
      </c>
    </row>
    <row r="27" spans="2:21" ht="54.75" thickBot="1">
      <c r="B27" s="9" t="s">
        <v>115</v>
      </c>
      <c r="C27" s="10" t="s">
        <v>129</v>
      </c>
      <c r="D27" s="146">
        <v>350</v>
      </c>
      <c r="E27" s="147">
        <v>350</v>
      </c>
      <c r="F27" s="148">
        <f t="shared" si="0"/>
        <v>100</v>
      </c>
      <c r="G27" s="10">
        <v>10</v>
      </c>
      <c r="H27" s="10" t="s">
        <v>130</v>
      </c>
      <c r="I27" s="146">
        <v>15</v>
      </c>
      <c r="J27" s="147">
        <v>15</v>
      </c>
      <c r="K27" s="17">
        <f t="shared" si="1"/>
        <v>100</v>
      </c>
      <c r="L27" s="10">
        <v>10</v>
      </c>
      <c r="M27" s="10" t="s">
        <v>29</v>
      </c>
      <c r="N27" s="10" t="s">
        <v>29</v>
      </c>
      <c r="O27" s="10" t="s">
        <v>30</v>
      </c>
      <c r="P27" s="18">
        <v>1508107</v>
      </c>
      <c r="Q27" s="18">
        <v>1508107</v>
      </c>
      <c r="R27" s="21">
        <v>1508107</v>
      </c>
      <c r="S27" s="299">
        <f t="shared" si="2"/>
        <v>100</v>
      </c>
      <c r="T27" s="299">
        <f t="shared" si="3"/>
        <v>100</v>
      </c>
      <c r="U27" s="56" t="s">
        <v>31</v>
      </c>
    </row>
    <row r="28" spans="2:21" ht="37.5" customHeight="1">
      <c r="P28" s="303">
        <f>SUM(P9:P27)</f>
        <v>239711794.78999993</v>
      </c>
      <c r="Q28" s="303">
        <f>SUM(Q9:Q27)</f>
        <v>239711794.78999993</v>
      </c>
      <c r="R28" s="303">
        <f>SUM(R9:R27)</f>
        <v>239711794.78999993</v>
      </c>
      <c r="S28" s="304"/>
    </row>
    <row r="31" spans="2:21" ht="5.25" customHeight="1"/>
    <row r="32" spans="2:21" ht="23.25">
      <c r="B32" s="45" t="s">
        <v>131</v>
      </c>
      <c r="C32" s="53"/>
      <c r="D32" s="50"/>
      <c r="E32" s="107" t="s">
        <v>202</v>
      </c>
      <c r="F32" s="107"/>
    </row>
    <row r="33" spans="2:6" ht="23.25">
      <c r="B33" s="45"/>
      <c r="C33" s="49" t="s">
        <v>38</v>
      </c>
      <c r="D33" s="50"/>
      <c r="E33" s="108" t="s">
        <v>39</v>
      </c>
      <c r="F33" s="108"/>
    </row>
    <row r="34" spans="2:6" ht="23.25">
      <c r="B34" s="45"/>
      <c r="C34" s="49"/>
      <c r="D34" s="50"/>
      <c r="E34" s="49"/>
      <c r="F34" s="49"/>
    </row>
    <row r="35" spans="2:6" ht="23.25">
      <c r="B35" s="45"/>
      <c r="C35" s="49"/>
      <c r="D35" s="50"/>
      <c r="E35" s="49"/>
      <c r="F35" s="49"/>
    </row>
    <row r="36" spans="2:6" ht="23.25">
      <c r="B36" s="45"/>
      <c r="C36" s="45"/>
      <c r="D36" s="45"/>
      <c r="E36" s="50"/>
      <c r="F36" s="50"/>
    </row>
    <row r="37" spans="2:6" ht="23.25">
      <c r="B37" s="45"/>
      <c r="C37" s="45"/>
      <c r="D37" s="45"/>
      <c r="E37" s="50"/>
      <c r="F37" s="50"/>
    </row>
    <row r="38" spans="2:6" ht="23.25">
      <c r="B38" s="45" t="s">
        <v>40</v>
      </c>
      <c r="C38" s="53"/>
      <c r="D38" s="50"/>
      <c r="E38" s="107" t="s">
        <v>203</v>
      </c>
      <c r="F38" s="107"/>
    </row>
    <row r="39" spans="2:6" ht="23.25">
      <c r="B39" s="45"/>
      <c r="C39" s="49" t="s">
        <v>38</v>
      </c>
      <c r="D39" s="50"/>
      <c r="E39" s="108" t="s">
        <v>39</v>
      </c>
      <c r="F39" s="108"/>
    </row>
    <row r="42" spans="2:6">
      <c r="B42" s="305" t="s">
        <v>204</v>
      </c>
    </row>
  </sheetData>
  <mergeCells count="47">
    <mergeCell ref="E33:F33"/>
    <mergeCell ref="E38:F38"/>
    <mergeCell ref="E39:F39"/>
    <mergeCell ref="P7:P8"/>
    <mergeCell ref="Q7:Q8"/>
    <mergeCell ref="R7:R8"/>
    <mergeCell ref="T7:T8"/>
    <mergeCell ref="U7:U8"/>
    <mergeCell ref="E32:F32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B1:U31"/>
  <sheetViews>
    <sheetView zoomScale="75" workbookViewId="0">
      <pane xSplit="1" ySplit="6" topLeftCell="B7" activePane="bottomRight" state="frozen"/>
      <selection activeCell="B9" sqref="B9:U15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4.85546875" style="57" customWidth="1"/>
    <col min="5" max="5" width="13.7109375" style="57" customWidth="1"/>
    <col min="6" max="6" width="13.8554687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14.42578125" style="57" customWidth="1"/>
    <col min="13" max="13" width="17.140625" style="57" customWidth="1"/>
    <col min="14" max="14" width="17.28515625" style="57" customWidth="1"/>
    <col min="15" max="15" width="14.42578125" style="57" customWidth="1"/>
    <col min="16" max="16" width="23.42578125" style="57" customWidth="1"/>
    <col min="17" max="17" width="21.5703125" style="57" customWidth="1"/>
    <col min="18" max="18" width="19.5703125" style="57" customWidth="1"/>
    <col min="19" max="19" width="13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95.25" customHeight="1">
      <c r="C1" s="87" t="s">
        <v>159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2:21" ht="63" customHeight="1" thickBot="1">
      <c r="C2" s="159" t="s">
        <v>191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2:21" ht="52.5" customHeight="1" thickBot="1">
      <c r="B3" s="90" t="s">
        <v>2</v>
      </c>
      <c r="C3" s="93" t="s">
        <v>3</v>
      </c>
      <c r="D3" s="94"/>
      <c r="E3" s="94"/>
      <c r="F3" s="94"/>
      <c r="G3" s="95"/>
      <c r="H3" s="93" t="s">
        <v>4</v>
      </c>
      <c r="I3" s="94"/>
      <c r="J3" s="94"/>
      <c r="K3" s="94"/>
      <c r="L3" s="95"/>
      <c r="M3" s="96" t="s">
        <v>5</v>
      </c>
      <c r="N3" s="96" t="s">
        <v>6</v>
      </c>
      <c r="O3" s="96" t="s">
        <v>7</v>
      </c>
      <c r="P3" s="96" t="s">
        <v>8</v>
      </c>
      <c r="Q3" s="96" t="s">
        <v>9</v>
      </c>
      <c r="R3" s="93" t="s">
        <v>10</v>
      </c>
      <c r="S3" s="94"/>
      <c r="T3" s="95"/>
      <c r="U3" s="90" t="s">
        <v>11</v>
      </c>
    </row>
    <row r="4" spans="2:21" ht="18.75" thickBot="1">
      <c r="B4" s="91"/>
      <c r="C4" s="90" t="s">
        <v>12</v>
      </c>
      <c r="D4" s="93" t="s">
        <v>13</v>
      </c>
      <c r="E4" s="94"/>
      <c r="F4" s="94"/>
      <c r="G4" s="95"/>
      <c r="H4" s="127" t="s">
        <v>106</v>
      </c>
      <c r="I4" s="93" t="s">
        <v>13</v>
      </c>
      <c r="J4" s="94"/>
      <c r="K4" s="94"/>
      <c r="L4" s="95"/>
      <c r="M4" s="97"/>
      <c r="N4" s="97"/>
      <c r="O4" s="97"/>
      <c r="P4" s="97"/>
      <c r="Q4" s="97"/>
      <c r="R4" s="90" t="s">
        <v>14</v>
      </c>
      <c r="S4" s="93" t="s">
        <v>15</v>
      </c>
      <c r="T4" s="95"/>
      <c r="U4" s="91"/>
    </row>
    <row r="5" spans="2:21" ht="53.25" customHeight="1" thickBot="1">
      <c r="B5" s="91"/>
      <c r="C5" s="91"/>
      <c r="D5" s="100" t="s">
        <v>16</v>
      </c>
      <c r="E5" s="93" t="s">
        <v>17</v>
      </c>
      <c r="F5" s="95"/>
      <c r="G5" s="96" t="s">
        <v>18</v>
      </c>
      <c r="H5" s="128"/>
      <c r="I5" s="96" t="s">
        <v>16</v>
      </c>
      <c r="J5" s="93" t="s">
        <v>17</v>
      </c>
      <c r="K5" s="95"/>
      <c r="L5" s="129" t="s">
        <v>18</v>
      </c>
      <c r="M5" s="97"/>
      <c r="N5" s="97"/>
      <c r="O5" s="97"/>
      <c r="P5" s="97"/>
      <c r="Q5" s="97"/>
      <c r="R5" s="91"/>
      <c r="S5" s="96" t="s">
        <v>19</v>
      </c>
      <c r="T5" s="96" t="s">
        <v>20</v>
      </c>
      <c r="U5" s="91"/>
    </row>
    <row r="6" spans="2:21" ht="102" customHeight="1" thickBot="1">
      <c r="B6" s="92"/>
      <c r="C6" s="92"/>
      <c r="D6" s="101"/>
      <c r="E6" s="54" t="s">
        <v>21</v>
      </c>
      <c r="F6" s="55" t="s">
        <v>22</v>
      </c>
      <c r="G6" s="98"/>
      <c r="H6" s="130"/>
      <c r="I6" s="98"/>
      <c r="J6" s="6" t="s">
        <v>21</v>
      </c>
      <c r="K6" s="6" t="s">
        <v>22</v>
      </c>
      <c r="L6" s="131"/>
      <c r="M6" s="98"/>
      <c r="N6" s="98"/>
      <c r="O6" s="98"/>
      <c r="P6" s="98"/>
      <c r="Q6" s="98"/>
      <c r="R6" s="92"/>
      <c r="S6" s="98"/>
      <c r="T6" s="98"/>
      <c r="U6" s="92"/>
    </row>
    <row r="7" spans="2:21" ht="18">
      <c r="B7" s="90">
        <v>1</v>
      </c>
      <c r="C7" s="90">
        <v>2</v>
      </c>
      <c r="D7" s="90">
        <v>3</v>
      </c>
      <c r="E7" s="90">
        <v>4</v>
      </c>
      <c r="F7" s="7">
        <v>5</v>
      </c>
      <c r="G7" s="90">
        <v>6</v>
      </c>
      <c r="H7" s="90">
        <v>7</v>
      </c>
      <c r="I7" s="90">
        <v>8</v>
      </c>
      <c r="J7" s="90">
        <v>9</v>
      </c>
      <c r="K7" s="7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7">
        <v>18</v>
      </c>
      <c r="T7" s="90">
        <v>19</v>
      </c>
      <c r="U7" s="90">
        <v>20</v>
      </c>
    </row>
    <row r="8" spans="2:21" ht="54.75" thickBot="1">
      <c r="B8" s="92"/>
      <c r="C8" s="92"/>
      <c r="D8" s="92"/>
      <c r="E8" s="92"/>
      <c r="F8" s="8" t="s">
        <v>23</v>
      </c>
      <c r="G8" s="92"/>
      <c r="H8" s="92"/>
      <c r="I8" s="92"/>
      <c r="J8" s="92"/>
      <c r="K8" s="8" t="s">
        <v>24</v>
      </c>
      <c r="L8" s="92"/>
      <c r="M8" s="92"/>
      <c r="N8" s="92"/>
      <c r="O8" s="92"/>
      <c r="P8" s="92"/>
      <c r="Q8" s="92"/>
      <c r="R8" s="92"/>
      <c r="S8" s="8" t="s">
        <v>25</v>
      </c>
      <c r="T8" s="92"/>
      <c r="U8" s="92"/>
    </row>
    <row r="9" spans="2:21" ht="78" customHeight="1" thickBot="1">
      <c r="B9" s="72" t="s">
        <v>107</v>
      </c>
      <c r="C9" s="56" t="s">
        <v>108</v>
      </c>
      <c r="D9" s="132">
        <v>144</v>
      </c>
      <c r="E9" s="133">
        <v>144</v>
      </c>
      <c r="F9" s="297">
        <f>E9/D9*100</f>
        <v>100</v>
      </c>
      <c r="G9" s="56">
        <v>10</v>
      </c>
      <c r="H9" s="298" t="s">
        <v>109</v>
      </c>
      <c r="I9" s="134">
        <v>99</v>
      </c>
      <c r="J9" s="135">
        <v>99</v>
      </c>
      <c r="K9" s="299">
        <f>J9/I9*100</f>
        <v>100</v>
      </c>
      <c r="L9" s="56">
        <v>10</v>
      </c>
      <c r="M9" s="56" t="s">
        <v>29</v>
      </c>
      <c r="N9" s="56" t="s">
        <v>29</v>
      </c>
      <c r="O9" s="56" t="s">
        <v>30</v>
      </c>
      <c r="P9" s="21">
        <v>22203740.82</v>
      </c>
      <c r="Q9" s="21">
        <v>22203740.82</v>
      </c>
      <c r="R9" s="21">
        <v>22203740.82</v>
      </c>
      <c r="S9" s="299">
        <f>R9/P9*100</f>
        <v>100</v>
      </c>
      <c r="T9" s="299">
        <f>R9/Q9*100</f>
        <v>100</v>
      </c>
      <c r="U9" s="56" t="s">
        <v>31</v>
      </c>
    </row>
    <row r="10" spans="2:21" ht="99.75" customHeight="1" thickBot="1">
      <c r="B10" s="9" t="s">
        <v>192</v>
      </c>
      <c r="C10" s="10" t="s">
        <v>108</v>
      </c>
      <c r="D10" s="132">
        <v>1</v>
      </c>
      <c r="E10" s="133">
        <v>1</v>
      </c>
      <c r="F10" s="13">
        <f t="shared" ref="F10:F16" si="0">E10/D10*100</f>
        <v>100</v>
      </c>
      <c r="G10" s="10">
        <v>10</v>
      </c>
      <c r="H10" s="14" t="s">
        <v>109</v>
      </c>
      <c r="I10" s="134">
        <v>100</v>
      </c>
      <c r="J10" s="135">
        <v>100</v>
      </c>
      <c r="K10" s="17">
        <f t="shared" ref="K10:K16" si="1">J10/I10*100</f>
        <v>100</v>
      </c>
      <c r="L10" s="10">
        <v>10</v>
      </c>
      <c r="M10" s="10" t="s">
        <v>29</v>
      </c>
      <c r="N10" s="10" t="s">
        <v>29</v>
      </c>
      <c r="O10" s="10" t="s">
        <v>30</v>
      </c>
      <c r="P10" s="18">
        <v>160572</v>
      </c>
      <c r="Q10" s="18">
        <v>160572</v>
      </c>
      <c r="R10" s="18">
        <v>160572</v>
      </c>
      <c r="S10" s="299">
        <f t="shared" ref="S10:S16" si="2">R10/P10*100</f>
        <v>100</v>
      </c>
      <c r="T10" s="299">
        <f t="shared" ref="T10:T16" si="3">R10/Q10*100</f>
        <v>100</v>
      </c>
      <c r="U10" s="56" t="s">
        <v>31</v>
      </c>
    </row>
    <row r="11" spans="2:21" ht="114.75" customHeight="1" thickBot="1">
      <c r="B11" s="9" t="s">
        <v>123</v>
      </c>
      <c r="C11" s="10" t="s">
        <v>108</v>
      </c>
      <c r="D11" s="132">
        <v>1</v>
      </c>
      <c r="E11" s="133">
        <v>1</v>
      </c>
      <c r="F11" s="13">
        <f t="shared" si="0"/>
        <v>100</v>
      </c>
      <c r="G11" s="10">
        <v>10</v>
      </c>
      <c r="H11" s="14" t="s">
        <v>109</v>
      </c>
      <c r="I11" s="134">
        <v>100</v>
      </c>
      <c r="J11" s="135">
        <v>100</v>
      </c>
      <c r="K11" s="17">
        <f t="shared" si="1"/>
        <v>100</v>
      </c>
      <c r="L11" s="10">
        <v>10</v>
      </c>
      <c r="M11" s="10" t="s">
        <v>29</v>
      </c>
      <c r="N11" s="10" t="s">
        <v>29</v>
      </c>
      <c r="O11" s="10" t="s">
        <v>30</v>
      </c>
      <c r="P11" s="18">
        <v>160572</v>
      </c>
      <c r="Q11" s="18">
        <v>160572</v>
      </c>
      <c r="R11" s="18">
        <v>160572</v>
      </c>
      <c r="S11" s="299">
        <f t="shared" si="2"/>
        <v>100</v>
      </c>
      <c r="T11" s="299">
        <f t="shared" si="3"/>
        <v>100</v>
      </c>
      <c r="U11" s="56" t="s">
        <v>31</v>
      </c>
    </row>
    <row r="12" spans="2:21" ht="90" customHeight="1" thickBot="1">
      <c r="B12" s="152" t="s">
        <v>124</v>
      </c>
      <c r="C12" s="10" t="s">
        <v>108</v>
      </c>
      <c r="D12" s="132">
        <v>1</v>
      </c>
      <c r="E12" s="133">
        <v>1</v>
      </c>
      <c r="F12" s="13">
        <f t="shared" si="0"/>
        <v>100</v>
      </c>
      <c r="G12" s="10">
        <v>10</v>
      </c>
      <c r="H12" s="14" t="s">
        <v>109</v>
      </c>
      <c r="I12" s="134">
        <v>100</v>
      </c>
      <c r="J12" s="135">
        <v>100</v>
      </c>
      <c r="K12" s="17">
        <f t="shared" si="1"/>
        <v>100</v>
      </c>
      <c r="L12" s="10">
        <v>10</v>
      </c>
      <c r="M12" s="10" t="s">
        <v>29</v>
      </c>
      <c r="N12" s="10" t="s">
        <v>29</v>
      </c>
      <c r="O12" s="10" t="s">
        <v>30</v>
      </c>
      <c r="P12" s="18">
        <v>160572</v>
      </c>
      <c r="Q12" s="18">
        <v>160572</v>
      </c>
      <c r="R12" s="18">
        <v>160572</v>
      </c>
      <c r="S12" s="299">
        <f t="shared" si="2"/>
        <v>100</v>
      </c>
      <c r="T12" s="299">
        <f t="shared" si="3"/>
        <v>100</v>
      </c>
      <c r="U12" s="56" t="s">
        <v>31</v>
      </c>
    </row>
    <row r="13" spans="2:21" ht="72" customHeight="1" thickBot="1">
      <c r="B13" s="9" t="s">
        <v>110</v>
      </c>
      <c r="C13" s="10" t="s">
        <v>108</v>
      </c>
      <c r="D13" s="132">
        <v>182</v>
      </c>
      <c r="E13" s="133">
        <v>182</v>
      </c>
      <c r="F13" s="13">
        <f t="shared" si="0"/>
        <v>100</v>
      </c>
      <c r="G13" s="10">
        <v>10</v>
      </c>
      <c r="H13" s="14" t="s">
        <v>109</v>
      </c>
      <c r="I13" s="134">
        <v>97</v>
      </c>
      <c r="J13" s="135">
        <v>97</v>
      </c>
      <c r="K13" s="17">
        <f t="shared" si="1"/>
        <v>100</v>
      </c>
      <c r="L13" s="10">
        <v>10</v>
      </c>
      <c r="M13" s="10" t="s">
        <v>29</v>
      </c>
      <c r="N13" s="10" t="s">
        <v>29</v>
      </c>
      <c r="O13" s="10" t="s">
        <v>30</v>
      </c>
      <c r="P13" s="18">
        <v>28063061.32</v>
      </c>
      <c r="Q13" s="18">
        <v>28063061.32</v>
      </c>
      <c r="R13" s="18">
        <v>28063061.32</v>
      </c>
      <c r="S13" s="299">
        <f t="shared" si="2"/>
        <v>100</v>
      </c>
      <c r="T13" s="299">
        <f t="shared" si="3"/>
        <v>100</v>
      </c>
      <c r="U13" s="56" t="s">
        <v>31</v>
      </c>
    </row>
    <row r="14" spans="2:21" ht="82.5" customHeight="1" thickBot="1">
      <c r="B14" s="139" t="s">
        <v>113</v>
      </c>
      <c r="C14" s="10" t="s">
        <v>108</v>
      </c>
      <c r="D14" s="8">
        <v>25</v>
      </c>
      <c r="E14" s="8">
        <v>25</v>
      </c>
      <c r="F14" s="17">
        <f t="shared" si="0"/>
        <v>100</v>
      </c>
      <c r="G14" s="10">
        <v>10</v>
      </c>
      <c r="H14" s="14" t="s">
        <v>109</v>
      </c>
      <c r="I14" s="10">
        <v>100</v>
      </c>
      <c r="J14" s="10">
        <v>100</v>
      </c>
      <c r="K14" s="17">
        <f t="shared" si="1"/>
        <v>100</v>
      </c>
      <c r="L14" s="10">
        <v>10</v>
      </c>
      <c r="M14" s="10" t="s">
        <v>29</v>
      </c>
      <c r="N14" s="10" t="s">
        <v>29</v>
      </c>
      <c r="O14" s="10" t="s">
        <v>30</v>
      </c>
      <c r="P14" s="18">
        <v>3854816.11</v>
      </c>
      <c r="Q14" s="10">
        <v>3854816.11</v>
      </c>
      <c r="R14" s="10">
        <v>3854816.11</v>
      </c>
      <c r="S14" s="299">
        <f t="shared" si="2"/>
        <v>100</v>
      </c>
      <c r="T14" s="299">
        <f t="shared" si="3"/>
        <v>100</v>
      </c>
      <c r="U14" s="56" t="s">
        <v>31</v>
      </c>
    </row>
    <row r="15" spans="2:21" ht="108.75" thickBot="1">
      <c r="B15" s="9" t="s">
        <v>114</v>
      </c>
      <c r="C15" s="10" t="s">
        <v>127</v>
      </c>
      <c r="D15" s="146">
        <v>8640</v>
      </c>
      <c r="E15" s="147">
        <v>8640</v>
      </c>
      <c r="F15" s="148">
        <f t="shared" si="0"/>
        <v>100</v>
      </c>
      <c r="G15" s="10">
        <v>10</v>
      </c>
      <c r="H15" s="10" t="s">
        <v>142</v>
      </c>
      <c r="I15" s="157">
        <v>25</v>
      </c>
      <c r="J15" s="147">
        <v>25</v>
      </c>
      <c r="K15" s="17">
        <f t="shared" si="1"/>
        <v>100</v>
      </c>
      <c r="L15" s="10">
        <v>10</v>
      </c>
      <c r="M15" s="10" t="s">
        <v>29</v>
      </c>
      <c r="N15" s="10" t="s">
        <v>29</v>
      </c>
      <c r="O15" s="10" t="s">
        <v>30</v>
      </c>
      <c r="P15" s="18">
        <v>1850681.45</v>
      </c>
      <c r="Q15" s="18">
        <v>1850681.45</v>
      </c>
      <c r="R15" s="18">
        <v>1850681.45</v>
      </c>
      <c r="S15" s="299">
        <f t="shared" si="2"/>
        <v>100</v>
      </c>
      <c r="T15" s="299">
        <f t="shared" si="3"/>
        <v>100</v>
      </c>
      <c r="U15" s="56" t="s">
        <v>31</v>
      </c>
    </row>
    <row r="16" spans="2:21" ht="54.75" hidden="1" thickBot="1">
      <c r="B16" s="9" t="s">
        <v>115</v>
      </c>
      <c r="C16" s="10" t="s">
        <v>129</v>
      </c>
      <c r="D16" s="146">
        <v>0</v>
      </c>
      <c r="E16" s="147">
        <v>0</v>
      </c>
      <c r="F16" s="148" t="e">
        <f t="shared" si="0"/>
        <v>#DIV/0!</v>
      </c>
      <c r="G16" s="10">
        <v>10</v>
      </c>
      <c r="H16" s="10" t="s">
        <v>130</v>
      </c>
      <c r="I16" s="155">
        <v>100</v>
      </c>
      <c r="J16" s="170">
        <v>100</v>
      </c>
      <c r="K16" s="300">
        <f t="shared" si="1"/>
        <v>100</v>
      </c>
      <c r="L16" s="153">
        <v>10</v>
      </c>
      <c r="M16" s="153" t="s">
        <v>29</v>
      </c>
      <c r="N16" s="10" t="s">
        <v>29</v>
      </c>
      <c r="O16" s="10" t="s">
        <v>30</v>
      </c>
      <c r="P16" s="18">
        <v>0</v>
      </c>
      <c r="Q16" s="18">
        <v>0</v>
      </c>
      <c r="R16" s="18">
        <v>0</v>
      </c>
      <c r="S16" s="299" t="e">
        <f t="shared" si="2"/>
        <v>#DIV/0!</v>
      </c>
      <c r="T16" s="299" t="e">
        <f t="shared" si="3"/>
        <v>#DIV/0!</v>
      </c>
      <c r="U16" s="56"/>
    </row>
    <row r="17" spans="2:18" ht="39.75" customHeight="1">
      <c r="I17" s="301"/>
      <c r="J17" s="301"/>
      <c r="K17" s="301"/>
      <c r="L17" s="301"/>
      <c r="M17" s="301"/>
      <c r="P17" s="141">
        <f>SUM(P9:P16)</f>
        <v>56454015.700000003</v>
      </c>
      <c r="Q17" s="141">
        <f>SUM(Q9:Q16)</f>
        <v>56454015.700000003</v>
      </c>
      <c r="R17" s="141">
        <f>SUM(R9:R16)</f>
        <v>56454015.700000003</v>
      </c>
    </row>
    <row r="22" spans="2:18" ht="23.25" hidden="1">
      <c r="B22" s="45" t="s">
        <v>143</v>
      </c>
      <c r="C22" s="53"/>
      <c r="D22" s="50"/>
      <c r="E22" s="107" t="s">
        <v>37</v>
      </c>
      <c r="F22" s="107"/>
    </row>
    <row r="23" spans="2:18" ht="23.25">
      <c r="B23" s="45"/>
      <c r="C23" s="49" t="s">
        <v>38</v>
      </c>
      <c r="D23" s="50"/>
      <c r="E23" s="108" t="s">
        <v>39</v>
      </c>
      <c r="F23" s="108"/>
    </row>
    <row r="24" spans="2:18" ht="23.25">
      <c r="B24" s="45"/>
      <c r="C24" s="49"/>
      <c r="D24" s="50"/>
      <c r="E24" s="49"/>
      <c r="F24" s="49"/>
    </row>
    <row r="25" spans="2:18" ht="23.25">
      <c r="B25" s="45"/>
      <c r="C25" s="49"/>
      <c r="D25" s="50"/>
      <c r="E25" s="49"/>
      <c r="F25" s="49"/>
    </row>
    <row r="26" spans="2:18" ht="23.25">
      <c r="B26" s="45"/>
      <c r="C26" s="45"/>
      <c r="D26" s="45"/>
      <c r="E26" s="50"/>
      <c r="F26" s="50"/>
    </row>
    <row r="27" spans="2:18" ht="23.25">
      <c r="B27" s="45"/>
      <c r="C27" s="45"/>
      <c r="D27" s="45"/>
      <c r="E27" s="50"/>
      <c r="F27" s="50"/>
    </row>
    <row r="28" spans="2:18" ht="23.25">
      <c r="B28" s="45" t="s">
        <v>181</v>
      </c>
      <c r="C28" s="53"/>
      <c r="D28" s="50"/>
      <c r="E28" s="107" t="s">
        <v>193</v>
      </c>
      <c r="F28" s="107"/>
    </row>
    <row r="29" spans="2:18" ht="23.25">
      <c r="B29" s="45"/>
      <c r="C29" s="49" t="s">
        <v>38</v>
      </c>
      <c r="D29" s="50"/>
      <c r="E29" s="108" t="s">
        <v>39</v>
      </c>
      <c r="F29" s="108"/>
    </row>
    <row r="31" spans="2:18">
      <c r="B31" s="168"/>
    </row>
  </sheetData>
  <mergeCells count="47">
    <mergeCell ref="E23:F23"/>
    <mergeCell ref="E28:F28"/>
    <mergeCell ref="E29:F29"/>
    <mergeCell ref="P7:P8"/>
    <mergeCell ref="Q7:Q8"/>
    <mergeCell ref="R7:R8"/>
    <mergeCell ref="T7:T8"/>
    <mergeCell ref="U7:U8"/>
    <mergeCell ref="E22:F22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view="pageBreakPreview" zoomScale="60" workbookViewId="0">
      <pane xSplit="1" ySplit="7" topLeftCell="B8" activePane="bottomRight" state="frozen"/>
      <selection activeCell="B9" sqref="B9:U20"/>
      <selection pane="topRight"/>
      <selection pane="bottomLeft"/>
      <selection pane="bottomRight" activeCell="B7" sqref="B7:B8"/>
    </sheetView>
  </sheetViews>
  <sheetFormatPr defaultRowHeight="15"/>
  <cols>
    <col min="1" max="1" width="9.140625" style="57"/>
    <col min="2" max="2" width="49.28515625" style="57" customWidth="1"/>
    <col min="3" max="3" width="29.7109375" style="57" customWidth="1"/>
    <col min="4" max="4" width="18" style="57" customWidth="1"/>
    <col min="5" max="5" width="13.7109375" style="57" customWidth="1"/>
    <col min="6" max="6" width="18.140625" style="57" customWidth="1"/>
    <col min="7" max="7" width="15.7109375" style="57" customWidth="1"/>
    <col min="8" max="8" width="42.5703125" style="57" customWidth="1"/>
    <col min="9" max="9" width="14.42578125" style="57" customWidth="1"/>
    <col min="10" max="10" width="16.5703125" style="57" customWidth="1"/>
    <col min="11" max="11" width="15.5703125" style="57" customWidth="1"/>
    <col min="12" max="12" width="17.85546875" style="57" customWidth="1"/>
    <col min="13" max="13" width="17.140625" style="57" customWidth="1"/>
    <col min="14" max="14" width="19.140625" style="57" customWidth="1"/>
    <col min="15" max="15" width="14.42578125" style="57" customWidth="1"/>
    <col min="16" max="16" width="32.7109375" style="57" customWidth="1"/>
    <col min="17" max="17" width="33" style="57" customWidth="1"/>
    <col min="18" max="18" width="32.42578125" style="57" customWidth="1"/>
    <col min="19" max="19" width="14.7109375" style="57" customWidth="1"/>
    <col min="20" max="20" width="15.140625" style="57" customWidth="1"/>
    <col min="21" max="21" width="17.7109375" style="57" customWidth="1"/>
    <col min="22" max="16384" width="9.140625" style="57"/>
  </cols>
  <sheetData>
    <row r="1" spans="2:21" ht="162" customHeight="1">
      <c r="B1" s="179"/>
      <c r="C1" s="206" t="s">
        <v>183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2:21" ht="60" customHeight="1" thickBot="1">
      <c r="B2" s="179"/>
      <c r="C2" s="208" t="s">
        <v>184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2:21" ht="82.5" customHeight="1" thickBot="1">
      <c r="B3" s="90" t="s">
        <v>2</v>
      </c>
      <c r="C3" s="209" t="s">
        <v>3</v>
      </c>
      <c r="D3" s="210"/>
      <c r="E3" s="210"/>
      <c r="F3" s="210"/>
      <c r="G3" s="211"/>
      <c r="H3" s="209" t="s">
        <v>4</v>
      </c>
      <c r="I3" s="210"/>
      <c r="J3" s="210"/>
      <c r="K3" s="210"/>
      <c r="L3" s="211"/>
      <c r="M3" s="212" t="s">
        <v>5</v>
      </c>
      <c r="N3" s="213" t="s">
        <v>6</v>
      </c>
      <c r="O3" s="213" t="s">
        <v>7</v>
      </c>
      <c r="P3" s="213" t="s">
        <v>8</v>
      </c>
      <c r="Q3" s="213" t="s">
        <v>9</v>
      </c>
      <c r="R3" s="209" t="s">
        <v>10</v>
      </c>
      <c r="S3" s="210"/>
      <c r="T3" s="211"/>
      <c r="U3" s="214" t="s">
        <v>11</v>
      </c>
    </row>
    <row r="4" spans="2:21" ht="34.5" customHeight="1" thickBot="1">
      <c r="B4" s="91"/>
      <c r="C4" s="214" t="s">
        <v>12</v>
      </c>
      <c r="D4" s="209" t="s">
        <v>13</v>
      </c>
      <c r="E4" s="210"/>
      <c r="F4" s="210"/>
      <c r="G4" s="211"/>
      <c r="H4" s="215" t="s">
        <v>106</v>
      </c>
      <c r="I4" s="209" t="s">
        <v>13</v>
      </c>
      <c r="J4" s="210"/>
      <c r="K4" s="210"/>
      <c r="L4" s="211"/>
      <c r="M4" s="212"/>
      <c r="N4" s="216"/>
      <c r="O4" s="216"/>
      <c r="P4" s="216"/>
      <c r="Q4" s="216"/>
      <c r="R4" s="214" t="s">
        <v>14</v>
      </c>
      <c r="S4" s="209" t="s">
        <v>15</v>
      </c>
      <c r="T4" s="211"/>
      <c r="U4" s="217"/>
    </row>
    <row r="5" spans="2:21" ht="53.25" customHeight="1" thickBot="1">
      <c r="B5" s="91"/>
      <c r="C5" s="217"/>
      <c r="D5" s="218" t="s">
        <v>16</v>
      </c>
      <c r="E5" s="209" t="s">
        <v>17</v>
      </c>
      <c r="F5" s="211"/>
      <c r="G5" s="213" t="s">
        <v>18</v>
      </c>
      <c r="H5" s="219"/>
      <c r="I5" s="213" t="s">
        <v>16</v>
      </c>
      <c r="J5" s="209" t="s">
        <v>17</v>
      </c>
      <c r="K5" s="211"/>
      <c r="L5" s="220" t="s">
        <v>18</v>
      </c>
      <c r="M5" s="212"/>
      <c r="N5" s="216"/>
      <c r="O5" s="216"/>
      <c r="P5" s="216"/>
      <c r="Q5" s="216"/>
      <c r="R5" s="217"/>
      <c r="S5" s="213" t="s">
        <v>19</v>
      </c>
      <c r="T5" s="213" t="s">
        <v>20</v>
      </c>
      <c r="U5" s="217"/>
    </row>
    <row r="6" spans="2:21" ht="138" customHeight="1" thickBot="1">
      <c r="B6" s="92"/>
      <c r="C6" s="221"/>
      <c r="D6" s="222"/>
      <c r="E6" s="223" t="s">
        <v>21</v>
      </c>
      <c r="F6" s="224" t="s">
        <v>22</v>
      </c>
      <c r="G6" s="225"/>
      <c r="H6" s="226"/>
      <c r="I6" s="225"/>
      <c r="J6" s="227" t="s">
        <v>21</v>
      </c>
      <c r="K6" s="227" t="s">
        <v>22</v>
      </c>
      <c r="L6" s="228"/>
      <c r="M6" s="212"/>
      <c r="N6" s="225"/>
      <c r="O6" s="225"/>
      <c r="P6" s="225"/>
      <c r="Q6" s="225"/>
      <c r="R6" s="221"/>
      <c r="S6" s="225"/>
      <c r="T6" s="225"/>
      <c r="U6" s="221"/>
    </row>
    <row r="7" spans="2:21" ht="69" customHeight="1">
      <c r="B7" s="90">
        <v>1</v>
      </c>
      <c r="C7" s="214">
        <v>2</v>
      </c>
      <c r="D7" s="214">
        <v>3</v>
      </c>
      <c r="E7" s="214">
        <v>4</v>
      </c>
      <c r="F7" s="229">
        <v>5</v>
      </c>
      <c r="G7" s="214">
        <v>6</v>
      </c>
      <c r="H7" s="214">
        <v>7</v>
      </c>
      <c r="I7" s="214">
        <v>8</v>
      </c>
      <c r="J7" s="214">
        <v>9</v>
      </c>
      <c r="K7" s="229">
        <v>10</v>
      </c>
      <c r="L7" s="214">
        <v>11</v>
      </c>
      <c r="M7" s="214">
        <v>12</v>
      </c>
      <c r="N7" s="214">
        <v>13</v>
      </c>
      <c r="O7" s="214">
        <v>14</v>
      </c>
      <c r="P7" s="214">
        <v>15</v>
      </c>
      <c r="Q7" s="214">
        <v>16</v>
      </c>
      <c r="R7" s="214">
        <v>17</v>
      </c>
      <c r="S7" s="229">
        <v>18</v>
      </c>
      <c r="T7" s="214">
        <v>19</v>
      </c>
      <c r="U7" s="214">
        <v>20</v>
      </c>
    </row>
    <row r="8" spans="2:21" ht="90" customHeight="1" thickBot="1">
      <c r="B8" s="92"/>
      <c r="C8" s="221"/>
      <c r="D8" s="221"/>
      <c r="E8" s="221"/>
      <c r="F8" s="230" t="s">
        <v>23</v>
      </c>
      <c r="G8" s="221"/>
      <c r="H8" s="221"/>
      <c r="I8" s="221"/>
      <c r="J8" s="221"/>
      <c r="K8" s="230" t="s">
        <v>24</v>
      </c>
      <c r="L8" s="221"/>
      <c r="M8" s="221"/>
      <c r="N8" s="221"/>
      <c r="O8" s="221"/>
      <c r="P8" s="221"/>
      <c r="Q8" s="221"/>
      <c r="R8" s="221"/>
      <c r="S8" s="230" t="s">
        <v>25</v>
      </c>
      <c r="T8" s="221"/>
      <c r="U8" s="221"/>
    </row>
    <row r="9" spans="2:21" ht="144.75" customHeight="1" thickBot="1">
      <c r="B9" s="231" t="s">
        <v>107</v>
      </c>
      <c r="C9" s="232" t="s">
        <v>108</v>
      </c>
      <c r="D9" s="233">
        <v>386</v>
      </c>
      <c r="E9" s="234">
        <v>383</v>
      </c>
      <c r="F9" s="235">
        <f>E9/D9*100</f>
        <v>99.22279792746113</v>
      </c>
      <c r="G9" s="232">
        <v>10</v>
      </c>
      <c r="H9" s="236"/>
      <c r="I9" s="237"/>
      <c r="J9" s="238"/>
      <c r="K9" s="239"/>
      <c r="L9" s="232"/>
      <c r="M9" s="232" t="s">
        <v>29</v>
      </c>
      <c r="N9" s="232" t="s">
        <v>185</v>
      </c>
      <c r="O9" s="232" t="s">
        <v>30</v>
      </c>
      <c r="P9" s="240">
        <v>32157625.260000002</v>
      </c>
      <c r="Q9" s="240">
        <v>32157625.260000002</v>
      </c>
      <c r="R9" s="240">
        <f>Q9*0.99972507172</f>
        <v>32148784.219398387</v>
      </c>
      <c r="S9" s="239">
        <f>R9/P9*100</f>
        <v>99.972507172000007</v>
      </c>
      <c r="T9" s="239">
        <f>R9/Q9*100</f>
        <v>99.972507172000007</v>
      </c>
      <c r="U9" s="56" t="s">
        <v>31</v>
      </c>
    </row>
    <row r="10" spans="2:21" ht="128.25" hidden="1" customHeight="1">
      <c r="B10" s="231" t="s">
        <v>107</v>
      </c>
      <c r="C10" s="241" t="s">
        <v>108</v>
      </c>
      <c r="D10" s="233">
        <v>0</v>
      </c>
      <c r="E10" s="234">
        <v>0</v>
      </c>
      <c r="F10" s="242" t="e">
        <f t="shared" ref="F10:F21" si="0">E10/D10*100</f>
        <v>#DIV/0!</v>
      </c>
      <c r="G10" s="241">
        <v>10</v>
      </c>
      <c r="H10" s="243"/>
      <c r="I10" s="237"/>
      <c r="J10" s="238"/>
      <c r="K10" s="244"/>
      <c r="L10" s="241"/>
      <c r="M10" s="241" t="s">
        <v>29</v>
      </c>
      <c r="N10" s="232" t="s">
        <v>185</v>
      </c>
      <c r="O10" s="241" t="s">
        <v>30</v>
      </c>
      <c r="P10" s="245"/>
      <c r="Q10" s="240">
        <f t="shared" ref="Q10:Q16" si="1">P10*0.78840999</f>
        <v>0</v>
      </c>
      <c r="R10" s="240">
        <f t="shared" ref="R10:R19" si="2">Q10*0.99972507172</f>
        <v>0</v>
      </c>
      <c r="S10" s="239" t="e">
        <f t="shared" ref="S10:S20" si="3">R10/P10*100</f>
        <v>#DIV/0!</v>
      </c>
      <c r="T10" s="246" t="e">
        <f t="shared" ref="T10:T20" si="4">R10/Q10*100</f>
        <v>#DIV/0!</v>
      </c>
      <c r="U10" s="56" t="s">
        <v>31</v>
      </c>
    </row>
    <row r="11" spans="2:21" ht="228.75" customHeight="1" thickBot="1">
      <c r="B11" s="247" t="s">
        <v>186</v>
      </c>
      <c r="C11" s="241" t="s">
        <v>108</v>
      </c>
      <c r="D11" s="233">
        <v>12</v>
      </c>
      <c r="E11" s="234">
        <v>13</v>
      </c>
      <c r="F11" s="242">
        <f t="shared" si="0"/>
        <v>108.33333333333333</v>
      </c>
      <c r="G11" s="241">
        <v>10</v>
      </c>
      <c r="H11" s="243"/>
      <c r="I11" s="237"/>
      <c r="J11" s="238"/>
      <c r="K11" s="244"/>
      <c r="L11" s="241"/>
      <c r="M11" s="241" t="s">
        <v>29</v>
      </c>
      <c r="N11" s="232" t="s">
        <v>185</v>
      </c>
      <c r="O11" s="241" t="s">
        <v>30</v>
      </c>
      <c r="P11" s="245">
        <v>999718.92</v>
      </c>
      <c r="Q11" s="240">
        <v>999718.92</v>
      </c>
      <c r="R11" s="240">
        <f t="shared" si="2"/>
        <v>999444.06899684097</v>
      </c>
      <c r="S11" s="239">
        <f t="shared" si="3"/>
        <v>99.972507172000007</v>
      </c>
      <c r="T11" s="246">
        <f t="shared" si="4"/>
        <v>99.972507172000007</v>
      </c>
      <c r="U11" s="56" t="s">
        <v>31</v>
      </c>
    </row>
    <row r="12" spans="2:21" ht="141" customHeight="1" thickBot="1">
      <c r="B12" s="247" t="s">
        <v>110</v>
      </c>
      <c r="C12" s="241" t="s">
        <v>108</v>
      </c>
      <c r="D12" s="233">
        <v>491</v>
      </c>
      <c r="E12" s="234">
        <v>496</v>
      </c>
      <c r="F12" s="242">
        <f t="shared" si="0"/>
        <v>101.01832993890021</v>
      </c>
      <c r="G12" s="241">
        <v>10</v>
      </c>
      <c r="H12" s="243"/>
      <c r="I12" s="237"/>
      <c r="J12" s="238"/>
      <c r="K12" s="244"/>
      <c r="L12" s="241"/>
      <c r="M12" s="241" t="s">
        <v>29</v>
      </c>
      <c r="N12" s="232" t="s">
        <v>185</v>
      </c>
      <c r="O12" s="241" t="s">
        <v>30</v>
      </c>
      <c r="P12" s="245">
        <v>40905165.810000002</v>
      </c>
      <c r="Q12" s="240">
        <v>40905165.810000002</v>
      </c>
      <c r="R12" s="240">
        <f t="shared" si="2"/>
        <v>40893919.823120743</v>
      </c>
      <c r="S12" s="239">
        <f t="shared" si="3"/>
        <v>99.972507172000007</v>
      </c>
      <c r="T12" s="246">
        <f t="shared" si="4"/>
        <v>99.972507172000007</v>
      </c>
      <c r="U12" s="56" t="s">
        <v>31</v>
      </c>
    </row>
    <row r="13" spans="2:21" ht="300.75" hidden="1" thickBot="1">
      <c r="B13" s="247" t="s">
        <v>124</v>
      </c>
      <c r="C13" s="241" t="s">
        <v>108</v>
      </c>
      <c r="D13" s="233">
        <v>0</v>
      </c>
      <c r="E13" s="234">
        <v>0</v>
      </c>
      <c r="F13" s="242" t="e">
        <f t="shared" si="0"/>
        <v>#DIV/0!</v>
      </c>
      <c r="G13" s="241">
        <v>10</v>
      </c>
      <c r="H13" s="243"/>
      <c r="I13" s="237"/>
      <c r="J13" s="238"/>
      <c r="K13" s="244"/>
      <c r="L13" s="241"/>
      <c r="M13" s="241" t="s">
        <v>29</v>
      </c>
      <c r="N13" s="232" t="s">
        <v>185</v>
      </c>
      <c r="O13" s="241" t="s">
        <v>30</v>
      </c>
      <c r="P13" s="245"/>
      <c r="Q13" s="240">
        <f t="shared" si="1"/>
        <v>0</v>
      </c>
      <c r="R13" s="240">
        <f t="shared" si="2"/>
        <v>0</v>
      </c>
      <c r="S13" s="239" t="e">
        <f t="shared" si="3"/>
        <v>#DIV/0!</v>
      </c>
      <c r="T13" s="246" t="e">
        <f t="shared" si="4"/>
        <v>#DIV/0!</v>
      </c>
      <c r="U13" s="56" t="s">
        <v>31</v>
      </c>
    </row>
    <row r="14" spans="2:21" ht="261" customHeight="1" thickBot="1">
      <c r="B14" s="248" t="s">
        <v>125</v>
      </c>
      <c r="C14" s="241" t="s">
        <v>108</v>
      </c>
      <c r="D14" s="233">
        <v>20</v>
      </c>
      <c r="E14" s="234">
        <v>23</v>
      </c>
      <c r="F14" s="242">
        <f t="shared" si="0"/>
        <v>114.99999999999999</v>
      </c>
      <c r="G14" s="241">
        <v>10</v>
      </c>
      <c r="H14" s="243"/>
      <c r="I14" s="241"/>
      <c r="J14" s="241"/>
      <c r="K14" s="244"/>
      <c r="L14" s="241"/>
      <c r="M14" s="241" t="s">
        <v>29</v>
      </c>
      <c r="N14" s="232" t="s">
        <v>185</v>
      </c>
      <c r="O14" s="241" t="s">
        <v>30</v>
      </c>
      <c r="P14" s="245">
        <v>1666198.2</v>
      </c>
      <c r="Q14" s="240">
        <v>1666198.2</v>
      </c>
      <c r="R14" s="240">
        <f t="shared" si="2"/>
        <v>1665740.114994735</v>
      </c>
      <c r="S14" s="239">
        <f t="shared" si="3"/>
        <v>99.972507172000007</v>
      </c>
      <c r="T14" s="246">
        <f t="shared" si="4"/>
        <v>99.972507172000007</v>
      </c>
      <c r="U14" s="56" t="s">
        <v>31</v>
      </c>
    </row>
    <row r="15" spans="2:21" ht="377.25" customHeight="1" thickBot="1">
      <c r="B15" s="248" t="s">
        <v>32</v>
      </c>
      <c r="C15" s="241" t="s">
        <v>108</v>
      </c>
      <c r="D15" s="233">
        <v>118</v>
      </c>
      <c r="E15" s="234">
        <v>118</v>
      </c>
      <c r="F15" s="242">
        <f t="shared" si="0"/>
        <v>100</v>
      </c>
      <c r="G15" s="241">
        <v>10</v>
      </c>
      <c r="H15" s="243"/>
      <c r="I15" s="241"/>
      <c r="J15" s="241"/>
      <c r="K15" s="244"/>
      <c r="L15" s="241"/>
      <c r="M15" s="241" t="s">
        <v>29</v>
      </c>
      <c r="N15" s="232" t="s">
        <v>185</v>
      </c>
      <c r="O15" s="241" t="s">
        <v>30</v>
      </c>
      <c r="P15" s="245">
        <v>9830569.3800000008</v>
      </c>
      <c r="Q15" s="240">
        <v>9830569.3800000008</v>
      </c>
      <c r="R15" s="240">
        <f t="shared" si="2"/>
        <v>9827866.6784689371</v>
      </c>
      <c r="S15" s="239">
        <f t="shared" si="3"/>
        <v>99.972507172000007</v>
      </c>
      <c r="T15" s="246">
        <f t="shared" si="4"/>
        <v>99.972507172000007</v>
      </c>
      <c r="U15" s="56" t="s">
        <v>31</v>
      </c>
    </row>
    <row r="16" spans="2:21" ht="180.75" hidden="1" thickBot="1">
      <c r="B16" s="248" t="s">
        <v>113</v>
      </c>
      <c r="C16" s="241" t="s">
        <v>108</v>
      </c>
      <c r="D16" s="241">
        <v>0</v>
      </c>
      <c r="E16" s="241">
        <v>0</v>
      </c>
      <c r="F16" s="244" t="e">
        <f t="shared" si="0"/>
        <v>#DIV/0!</v>
      </c>
      <c r="G16" s="241">
        <v>10</v>
      </c>
      <c r="H16" s="243"/>
      <c r="I16" s="241"/>
      <c r="J16" s="241"/>
      <c r="K16" s="244"/>
      <c r="L16" s="241"/>
      <c r="M16" s="241" t="s">
        <v>29</v>
      </c>
      <c r="N16" s="232" t="s">
        <v>185</v>
      </c>
      <c r="O16" s="241" t="s">
        <v>30</v>
      </c>
      <c r="P16" s="245"/>
      <c r="Q16" s="240">
        <f t="shared" si="1"/>
        <v>0</v>
      </c>
      <c r="R16" s="240">
        <f t="shared" si="2"/>
        <v>0</v>
      </c>
      <c r="S16" s="239" t="e">
        <f t="shared" si="3"/>
        <v>#DIV/0!</v>
      </c>
      <c r="T16" s="246" t="e">
        <f t="shared" si="4"/>
        <v>#DIV/0!</v>
      </c>
      <c r="U16" s="56" t="s">
        <v>31</v>
      </c>
    </row>
    <row r="17" spans="2:21" ht="369.75" customHeight="1" thickBot="1">
      <c r="B17" s="248" t="s">
        <v>187</v>
      </c>
      <c r="C17" s="241" t="s">
        <v>108</v>
      </c>
      <c r="D17" s="241">
        <v>87</v>
      </c>
      <c r="E17" s="241">
        <v>86</v>
      </c>
      <c r="F17" s="244">
        <f t="shared" si="0"/>
        <v>98.850574712643677</v>
      </c>
      <c r="G17" s="241">
        <v>10</v>
      </c>
      <c r="H17" s="243"/>
      <c r="I17" s="241"/>
      <c r="J17" s="241"/>
      <c r="K17" s="244"/>
      <c r="L17" s="241"/>
      <c r="M17" s="241" t="s">
        <v>29</v>
      </c>
      <c r="N17" s="232" t="s">
        <v>185</v>
      </c>
      <c r="O17" s="241" t="s">
        <v>30</v>
      </c>
      <c r="P17" s="245">
        <v>7247962.1699999999</v>
      </c>
      <c r="Q17" s="240">
        <v>7247962.1699999999</v>
      </c>
      <c r="R17" s="240">
        <f t="shared" si="2"/>
        <v>7245969.5002270965</v>
      </c>
      <c r="S17" s="239">
        <f t="shared" si="3"/>
        <v>99.972507171999993</v>
      </c>
      <c r="T17" s="246">
        <f t="shared" si="4"/>
        <v>99.972507171999993</v>
      </c>
      <c r="U17" s="56" t="s">
        <v>31</v>
      </c>
    </row>
    <row r="18" spans="2:21" ht="150" customHeight="1" thickBot="1">
      <c r="B18" s="247" t="s">
        <v>114</v>
      </c>
      <c r="C18" s="241" t="s">
        <v>127</v>
      </c>
      <c r="D18" s="249">
        <v>16707.599999999999</v>
      </c>
      <c r="E18" s="250">
        <v>16975.2</v>
      </c>
      <c r="F18" s="244">
        <f t="shared" si="0"/>
        <v>101.60166630754868</v>
      </c>
      <c r="G18" s="241">
        <v>10</v>
      </c>
      <c r="H18" s="241"/>
      <c r="I18" s="251"/>
      <c r="J18" s="250"/>
      <c r="K18" s="244"/>
      <c r="L18" s="241"/>
      <c r="M18" s="241" t="s">
        <v>29</v>
      </c>
      <c r="N18" s="232" t="s">
        <v>185</v>
      </c>
      <c r="O18" s="241" t="s">
        <v>30</v>
      </c>
      <c r="P18" s="245">
        <v>1288535.92</v>
      </c>
      <c r="Q18" s="240">
        <v>1288535.92</v>
      </c>
      <c r="R18" s="240">
        <v>1288096.3799999999</v>
      </c>
      <c r="S18" s="239">
        <f t="shared" si="3"/>
        <v>99.965888416987241</v>
      </c>
      <c r="T18" s="246">
        <f t="shared" si="4"/>
        <v>99.965888416987241</v>
      </c>
      <c r="U18" s="56" t="s">
        <v>31</v>
      </c>
    </row>
    <row r="19" spans="2:21" ht="195" customHeight="1">
      <c r="B19" s="252" t="s">
        <v>188</v>
      </c>
      <c r="C19" s="253" t="s">
        <v>127</v>
      </c>
      <c r="D19" s="254">
        <v>62530</v>
      </c>
      <c r="E19" s="255">
        <v>62530</v>
      </c>
      <c r="F19" s="256">
        <f t="shared" si="0"/>
        <v>100</v>
      </c>
      <c r="G19" s="253">
        <v>10</v>
      </c>
      <c r="H19" s="253"/>
      <c r="I19" s="257"/>
      <c r="J19" s="255"/>
      <c r="K19" s="256"/>
      <c r="L19" s="253"/>
      <c r="M19" s="253" t="s">
        <v>29</v>
      </c>
      <c r="N19" s="258" t="s">
        <v>185</v>
      </c>
      <c r="O19" s="253" t="s">
        <v>30</v>
      </c>
      <c r="P19" s="259">
        <v>5618945.7999999998</v>
      </c>
      <c r="Q19" s="260">
        <v>5618945.7999999998</v>
      </c>
      <c r="R19" s="260">
        <f t="shared" si="2"/>
        <v>5617400.9928957932</v>
      </c>
      <c r="S19" s="261">
        <f t="shared" si="3"/>
        <v>99.972507172000007</v>
      </c>
      <c r="T19" s="262">
        <f t="shared" si="4"/>
        <v>99.972507172000007</v>
      </c>
      <c r="U19" s="263" t="s">
        <v>31</v>
      </c>
    </row>
    <row r="20" spans="2:21" ht="114.75" customHeight="1">
      <c r="B20" s="264" t="s">
        <v>115</v>
      </c>
      <c r="C20" s="265" t="s">
        <v>129</v>
      </c>
      <c r="D20" s="266">
        <v>75</v>
      </c>
      <c r="E20" s="267">
        <v>75</v>
      </c>
      <c r="F20" s="268">
        <f t="shared" si="0"/>
        <v>100</v>
      </c>
      <c r="G20" s="265">
        <v>10</v>
      </c>
      <c r="H20" s="265"/>
      <c r="I20" s="266"/>
      <c r="J20" s="267"/>
      <c r="K20" s="268"/>
      <c r="L20" s="265"/>
      <c r="M20" s="265" t="s">
        <v>29</v>
      </c>
      <c r="N20" s="265" t="s">
        <v>185</v>
      </c>
      <c r="O20" s="265" t="s">
        <v>30</v>
      </c>
      <c r="P20" s="269">
        <v>310165.7</v>
      </c>
      <c r="Q20" s="269">
        <v>310165.7</v>
      </c>
      <c r="R20" s="269">
        <v>310165.7</v>
      </c>
      <c r="S20" s="268">
        <f t="shared" si="3"/>
        <v>100</v>
      </c>
      <c r="T20" s="270">
        <f t="shared" si="4"/>
        <v>100</v>
      </c>
      <c r="U20" s="271" t="s">
        <v>31</v>
      </c>
    </row>
    <row r="21" spans="2:21" ht="330.75" hidden="1" thickBot="1">
      <c r="B21" s="247" t="s">
        <v>189</v>
      </c>
      <c r="C21" s="272" t="s">
        <v>108</v>
      </c>
      <c r="D21" s="249"/>
      <c r="E21" s="273"/>
      <c r="F21" s="274" t="e">
        <f t="shared" si="0"/>
        <v>#DIV/0!</v>
      </c>
      <c r="G21" s="275">
        <v>10</v>
      </c>
      <c r="H21" s="276"/>
      <c r="I21" s="277"/>
      <c r="J21" s="277"/>
      <c r="K21" s="277"/>
      <c r="L21" s="277"/>
      <c r="M21" s="253" t="s">
        <v>29</v>
      </c>
      <c r="N21" s="278" t="s">
        <v>185</v>
      </c>
      <c r="O21" s="278" t="s">
        <v>30</v>
      </c>
      <c r="P21" s="279"/>
      <c r="Q21" s="245">
        <f>P21*0.589924413912558</f>
        <v>0</v>
      </c>
      <c r="R21" s="245">
        <f>P21*0.555085994796437</f>
        <v>0</v>
      </c>
      <c r="S21" s="277"/>
      <c r="T21" s="280"/>
      <c r="U21" s="241"/>
    </row>
    <row r="22" spans="2:21" ht="50.25" customHeight="1">
      <c r="B22" s="281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3">
        <f>SUM(P9:P21)</f>
        <v>100024887.16000001</v>
      </c>
      <c r="Q22" s="283">
        <f>SUM(Q9:Q21)</f>
        <v>100024887.16000001</v>
      </c>
      <c r="R22" s="283">
        <f>SUM(R9:R21)</f>
        <v>99997387.478102535</v>
      </c>
      <c r="S22" s="282"/>
      <c r="T22" s="284"/>
      <c r="U22" s="282"/>
    </row>
    <row r="23" spans="2:21" ht="31.5">
      <c r="B23" s="285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4"/>
      <c r="U23" s="282"/>
    </row>
    <row r="24" spans="2:21" ht="31.5">
      <c r="B24" s="285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4"/>
      <c r="U24" s="282"/>
    </row>
    <row r="25" spans="2:21" ht="31.5">
      <c r="B25" s="281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4"/>
      <c r="U25" s="282"/>
    </row>
    <row r="26" spans="2:21" ht="31.5">
      <c r="B26" s="286" t="s">
        <v>143</v>
      </c>
      <c r="C26" s="287"/>
      <c r="D26" s="288"/>
      <c r="E26" s="289"/>
      <c r="F26" s="289"/>
      <c r="G26" s="290" t="s">
        <v>37</v>
      </c>
      <c r="H26" s="290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</row>
    <row r="27" spans="2:21" ht="31.5">
      <c r="B27" s="291"/>
      <c r="C27" s="292" t="s">
        <v>38</v>
      </c>
      <c r="D27" s="282"/>
      <c r="E27" s="293"/>
      <c r="F27" s="293"/>
      <c r="G27" s="290" t="s">
        <v>119</v>
      </c>
      <c r="H27" s="290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</row>
    <row r="28" spans="2:21" ht="31.5">
      <c r="B28" s="291"/>
      <c r="C28" s="292"/>
      <c r="D28" s="282"/>
      <c r="E28" s="292"/>
      <c r="F28" s="29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</row>
    <row r="29" spans="2:21" ht="31.5">
      <c r="B29" s="291"/>
      <c r="C29" s="292"/>
      <c r="D29" s="282"/>
      <c r="E29" s="292"/>
      <c r="F29" s="29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</row>
    <row r="30" spans="2:21" ht="31.5">
      <c r="B30" s="291"/>
      <c r="C30" s="290"/>
      <c r="D30" s="290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</row>
    <row r="31" spans="2:21" ht="31.5">
      <c r="B31" s="291"/>
      <c r="C31" s="290"/>
      <c r="D31" s="290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</row>
    <row r="32" spans="2:21" ht="31.5">
      <c r="B32" s="291" t="s">
        <v>40</v>
      </c>
      <c r="C32" s="294"/>
      <c r="D32" s="282"/>
      <c r="E32" s="289" t="s">
        <v>190</v>
      </c>
      <c r="F32" s="289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</row>
    <row r="33" spans="2:21" ht="31.5">
      <c r="B33" s="295"/>
      <c r="C33" s="292" t="s">
        <v>38</v>
      </c>
      <c r="D33" s="282"/>
      <c r="E33" s="293" t="s">
        <v>39</v>
      </c>
      <c r="F33" s="29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</row>
    <row r="34" spans="2:21" ht="31.5">
      <c r="B34" s="179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</row>
    <row r="35" spans="2:21" ht="31.5">
      <c r="B35" s="179"/>
      <c r="C35" s="296">
        <v>45677</v>
      </c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</row>
    <row r="36" spans="2:21" ht="18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2:21" ht="18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2:21" ht="18.75"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2:21" ht="18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</row>
    <row r="40" spans="2:21" ht="18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</row>
    <row r="41" spans="2:21" ht="18.75"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</row>
    <row r="42" spans="2:21" ht="18.75"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</row>
    <row r="43" spans="2:21" ht="18.75"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</row>
    <row r="44" spans="2:21" ht="18.75"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</row>
    <row r="45" spans="2:21" ht="18.75"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</row>
    <row r="46" spans="2:21" ht="18.75"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</row>
    <row r="47" spans="2:21" ht="18.75"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</row>
  </sheetData>
  <mergeCells count="47">
    <mergeCell ref="E27:F27"/>
    <mergeCell ref="E32:F32"/>
    <mergeCell ref="E33:F33"/>
    <mergeCell ref="P7:P8"/>
    <mergeCell ref="Q7:Q8"/>
    <mergeCell ref="R7:R8"/>
    <mergeCell ref="T7:T8"/>
    <mergeCell ref="U7:U8"/>
    <mergeCell ref="E26:F26"/>
    <mergeCell ref="I7:I8"/>
    <mergeCell ref="J7:J8"/>
    <mergeCell ref="L7:L8"/>
    <mergeCell ref="M7:M8"/>
    <mergeCell ref="N7:N8"/>
    <mergeCell ref="O7:O8"/>
    <mergeCell ref="B7:B8"/>
    <mergeCell ref="C7:C8"/>
    <mergeCell ref="D7:D8"/>
    <mergeCell ref="E7:E8"/>
    <mergeCell ref="G7:G8"/>
    <mergeCell ref="H7:H8"/>
    <mergeCell ref="G5:G6"/>
    <mergeCell ref="I5:I6"/>
    <mergeCell ref="J5:K5"/>
    <mergeCell ref="L5:L6"/>
    <mergeCell ref="S5:S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</mergeCells>
  <pageMargins left="0.70866141732283461" right="0.70866141732283461" top="0.74803149606299213" bottom="0.74803149606299213" header="0.31496062992125984" footer="0.31496062992125984"/>
  <pageSetup paperSize="9" scale="28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ДДТ</vt:lpstr>
      <vt:lpstr>ЗОЛ </vt:lpstr>
      <vt:lpstr>ЦОПО </vt:lpstr>
      <vt:lpstr>КДП </vt:lpstr>
      <vt:lpstr>СОШ33</vt:lpstr>
      <vt:lpstr>СОШ29 </vt:lpstr>
      <vt:lpstr>СОШ25</vt:lpstr>
      <vt:lpstr>СОШ24</vt:lpstr>
      <vt:lpstr>СОШ22 </vt:lpstr>
      <vt:lpstr>СОШ16 </vt:lpstr>
      <vt:lpstr>СОШ9 </vt:lpstr>
      <vt:lpstr>СОШ7</vt:lpstr>
      <vt:lpstr>СОШ4</vt:lpstr>
      <vt:lpstr>СОШ3 </vt:lpstr>
      <vt:lpstr>СОШ2</vt:lpstr>
      <vt:lpstr>СОШ1 </vt:lpstr>
      <vt:lpstr>САД1</vt:lpstr>
      <vt:lpstr>САД2</vt:lpstr>
      <vt:lpstr>САД3</vt:lpstr>
      <vt:lpstr>САД4</vt:lpstr>
      <vt:lpstr>САД5</vt:lpstr>
      <vt:lpstr>САД6</vt:lpstr>
      <vt:lpstr>САД7</vt:lpstr>
      <vt:lpstr>САД8</vt:lpstr>
      <vt:lpstr>САД9</vt:lpstr>
      <vt:lpstr>САД11</vt:lpstr>
      <vt:lpstr>САД12</vt:lpstr>
      <vt:lpstr>САД13</vt:lpstr>
      <vt:lpstr>САД17</vt:lpstr>
      <vt:lpstr>САД19</vt:lpstr>
      <vt:lpstr>САД22</vt:lpstr>
      <vt:lpstr>САД23</vt:lpstr>
      <vt:lpstr>САД24</vt:lpstr>
      <vt:lpstr>САД26</vt:lpstr>
      <vt:lpstr>САД28</vt:lpstr>
      <vt:lpstr>САД29</vt:lpstr>
      <vt:lpstr>САД31</vt:lpstr>
      <vt:lpstr>САД34</vt:lpstr>
      <vt:lpstr>САД36</vt:lpstr>
      <vt:lpstr>САД40</vt:lpstr>
      <vt:lpstr>САД41</vt:lpstr>
      <vt:lpstr>САД42</vt:lpstr>
      <vt:lpstr>САД45</vt:lpstr>
      <vt:lpstr>САД47</vt:lpstr>
      <vt:lpstr>САД48</vt:lpstr>
      <vt:lpstr>САД69</vt:lpstr>
      <vt:lpstr>ДДТ!Print_Titles</vt:lpstr>
      <vt:lpstr>'ЗОЛ '!Print_Titles</vt:lpstr>
      <vt:lpstr>'КДП '!Print_Titles</vt:lpstr>
      <vt:lpstr>САД1!Print_Titles</vt:lpstr>
      <vt:lpstr>САД11!Print_Titles</vt:lpstr>
      <vt:lpstr>САД13!Print_Titles</vt:lpstr>
      <vt:lpstr>САД17!Print_Titles</vt:lpstr>
      <vt:lpstr>САД19!Print_Titles</vt:lpstr>
      <vt:lpstr>САД2!Print_Titles</vt:lpstr>
      <vt:lpstr>САД22!Print_Titles</vt:lpstr>
      <vt:lpstr>САД23!Print_Titles</vt:lpstr>
      <vt:lpstr>САД24!Print_Titles</vt:lpstr>
      <vt:lpstr>САД26!Print_Titles</vt:lpstr>
      <vt:lpstr>САД28!Print_Titles</vt:lpstr>
      <vt:lpstr>САД29!Print_Titles</vt:lpstr>
      <vt:lpstr>САД3!Print_Titles</vt:lpstr>
      <vt:lpstr>САД31!Print_Titles</vt:lpstr>
      <vt:lpstr>САД34!Print_Titles</vt:lpstr>
      <vt:lpstr>САД36!Print_Titles</vt:lpstr>
      <vt:lpstr>САД4!Print_Titles</vt:lpstr>
      <vt:lpstr>САД40!Print_Titles</vt:lpstr>
      <vt:lpstr>САД41!Print_Titles</vt:lpstr>
      <vt:lpstr>САД42!Print_Titles</vt:lpstr>
      <vt:lpstr>САД45!Print_Titles</vt:lpstr>
      <vt:lpstr>САД47!Print_Titles</vt:lpstr>
      <vt:lpstr>САД48!Print_Titles</vt:lpstr>
      <vt:lpstr>САД5!Print_Titles</vt:lpstr>
      <vt:lpstr>САД6!Print_Titles</vt:lpstr>
      <vt:lpstr>САД69!Print_Titles</vt:lpstr>
      <vt:lpstr>САД7!Print_Titles</vt:lpstr>
      <vt:lpstr>САД8!Print_Titles</vt:lpstr>
      <vt:lpstr>САД9!Print_Titles</vt:lpstr>
      <vt:lpstr>'СОШ1 '!Print_Titles</vt:lpstr>
      <vt:lpstr>'СОШ16 '!Print_Titles</vt:lpstr>
      <vt:lpstr>СОШ2!Print_Titles</vt:lpstr>
      <vt:lpstr>'СОШ22 '!Print_Titles</vt:lpstr>
      <vt:lpstr>СОШ24!Print_Titles</vt:lpstr>
      <vt:lpstr>СОШ25!Print_Titles</vt:lpstr>
      <vt:lpstr>'СОШ29 '!Print_Titles</vt:lpstr>
      <vt:lpstr>'СОШ3 '!Print_Titles</vt:lpstr>
      <vt:lpstr>СОШ33!Print_Titles</vt:lpstr>
      <vt:lpstr>СОШ4!Print_Titles</vt:lpstr>
      <vt:lpstr>СОШ7!Print_Titles</vt:lpstr>
      <vt:lpstr>'СОШ9 '!Print_Titles</vt:lpstr>
      <vt:lpstr>'ЦОПО '!Print_Titles</vt:lpstr>
      <vt:lpstr>'СОШ1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Зоя Ивановна</dc:creator>
  <cp:lastModifiedBy>user</cp:lastModifiedBy>
  <cp:revision>60</cp:revision>
  <dcterms:created xsi:type="dcterms:W3CDTF">2023-05-29T05:07:02Z</dcterms:created>
  <dcterms:modified xsi:type="dcterms:W3CDTF">2025-04-10T05:45:47Z</dcterms:modified>
</cp:coreProperties>
</file>