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60" windowWidth="9720" windowHeight="6180" tabRatio="606"/>
  </bookViews>
  <sheets>
    <sheet name="приложение 1" sheetId="66" r:id="rId1"/>
  </sheets>
  <definedNames>
    <definedName name="_xlnm.Print_Titles" localSheetId="0">'приложение 1'!$7:$7</definedName>
    <definedName name="_xlnm.Print_Area" localSheetId="0">'приложение 1'!$A$1:$F$139</definedName>
  </definedNames>
  <calcPr calcId="145621"/>
</workbook>
</file>

<file path=xl/calcChain.xml><?xml version="1.0" encoding="utf-8"?>
<calcChain xmlns="http://schemas.openxmlformats.org/spreadsheetml/2006/main">
  <c r="D8" i="66" l="1"/>
  <c r="E8" i="66"/>
  <c r="E33" i="66"/>
  <c r="D18" i="66"/>
  <c r="E65" i="66"/>
  <c r="E64" i="66"/>
  <c r="D33" i="66"/>
  <c r="F10" i="66" l="1"/>
  <c r="F13" i="66"/>
  <c r="F14" i="66"/>
  <c r="F16" i="66"/>
  <c r="F17" i="66"/>
  <c r="F20" i="66"/>
  <c r="F21" i="66"/>
  <c r="F23" i="66"/>
  <c r="F24" i="66"/>
  <c r="F26" i="66"/>
  <c r="F28" i="66"/>
  <c r="F29" i="66"/>
  <c r="F31" i="66"/>
  <c r="F32" i="66"/>
  <c r="F37" i="66"/>
  <c r="F38" i="66"/>
  <c r="F39" i="66"/>
  <c r="F41" i="66"/>
  <c r="F42" i="66"/>
  <c r="F43" i="66"/>
  <c r="F46" i="66"/>
  <c r="F47" i="66"/>
  <c r="F49" i="66"/>
  <c r="F51" i="66"/>
  <c r="F52" i="66"/>
  <c r="F55" i="66"/>
  <c r="F56" i="66"/>
  <c r="F59" i="66"/>
  <c r="F62" i="66"/>
  <c r="F63" i="66"/>
  <c r="F66" i="66"/>
  <c r="F67" i="66"/>
  <c r="F68" i="66"/>
  <c r="F71" i="66"/>
  <c r="F72" i="66"/>
  <c r="F74" i="66"/>
  <c r="F75" i="66"/>
  <c r="F79" i="66"/>
  <c r="F80" i="66"/>
  <c r="F81" i="66"/>
  <c r="F82" i="66"/>
  <c r="F85" i="66"/>
  <c r="F86" i="66"/>
  <c r="F87" i="66"/>
  <c r="F88" i="66"/>
  <c r="F89" i="66"/>
  <c r="F90" i="66"/>
  <c r="F91" i="66"/>
  <c r="F92" i="66"/>
  <c r="F94" i="66"/>
  <c r="F95" i="66"/>
  <c r="F96" i="66"/>
  <c r="F97" i="66"/>
  <c r="F98" i="66"/>
  <c r="F99" i="66"/>
  <c r="F100" i="66"/>
  <c r="F101" i="66"/>
  <c r="F102" i="66"/>
  <c r="F103" i="66"/>
  <c r="F104" i="66"/>
  <c r="F106" i="66"/>
  <c r="F108" i="66"/>
  <c r="F109" i="66"/>
  <c r="F110" i="66"/>
  <c r="F111" i="66"/>
  <c r="F112" i="66"/>
  <c r="F113" i="66"/>
  <c r="F114" i="66"/>
  <c r="F115" i="66"/>
  <c r="F116" i="66"/>
  <c r="F117" i="66"/>
  <c r="F118" i="66"/>
  <c r="F119" i="66"/>
  <c r="F121" i="66"/>
  <c r="F122" i="66"/>
  <c r="F124" i="66"/>
  <c r="F125" i="66"/>
  <c r="F126" i="66"/>
  <c r="F128" i="66"/>
  <c r="F129" i="66"/>
  <c r="F130" i="66"/>
  <c r="F131" i="66"/>
  <c r="F132" i="66"/>
  <c r="F133" i="66"/>
  <c r="F134" i="66"/>
  <c r="F136" i="66"/>
  <c r="F138" i="66"/>
  <c r="E135" i="66"/>
  <c r="E127" i="66"/>
  <c r="E123" i="66" s="1"/>
  <c r="E120" i="66"/>
  <c r="E107" i="66"/>
  <c r="E93" i="66"/>
  <c r="E84" i="66"/>
  <c r="E83" i="66" s="1"/>
  <c r="E78" i="66"/>
  <c r="E73" i="66"/>
  <c r="E70" i="66" s="1"/>
  <c r="E61" i="66"/>
  <c r="E57" i="66"/>
  <c r="E50" i="66"/>
  <c r="E48" i="66"/>
  <c r="E40" i="66"/>
  <c r="E36" i="66"/>
  <c r="E30" i="66"/>
  <c r="E27" i="66"/>
  <c r="E25" i="66" s="1"/>
  <c r="E19" i="66"/>
  <c r="E18" i="66" s="1"/>
  <c r="E12" i="66"/>
  <c r="E11" i="66" s="1"/>
  <c r="E9" i="66"/>
  <c r="E60" i="66" l="1"/>
  <c r="E54" i="66"/>
  <c r="E53" i="66" s="1"/>
  <c r="E35" i="66"/>
  <c r="E105" i="66"/>
  <c r="D127" i="66"/>
  <c r="D123" i="66" s="1"/>
  <c r="F123" i="66" s="1"/>
  <c r="D78" i="66"/>
  <c r="F78" i="66" s="1"/>
  <c r="F127" i="66" l="1"/>
  <c r="E77" i="66"/>
  <c r="D30" i="66"/>
  <c r="F30" i="66" s="1"/>
  <c r="E76" i="66" l="1"/>
  <c r="D135" i="66"/>
  <c r="F135" i="66" s="1"/>
  <c r="E139" i="66" l="1"/>
  <c r="D93" i="66"/>
  <c r="F93" i="66" s="1"/>
  <c r="D73" i="66" l="1"/>
  <c r="D70" i="66" l="1"/>
  <c r="F70" i="66" s="1"/>
  <c r="F73" i="66"/>
  <c r="D61" i="66"/>
  <c r="F61" i="66" s="1"/>
  <c r="D84" i="66" l="1"/>
  <c r="D83" i="66" l="1"/>
  <c r="F83" i="66" s="1"/>
  <c r="F84" i="66"/>
  <c r="D50" i="66"/>
  <c r="F50" i="66" s="1"/>
  <c r="D57" i="66" l="1"/>
  <c r="D54" i="66" l="1"/>
  <c r="F57" i="66"/>
  <c r="D19" i="66"/>
  <c r="F18" i="66" l="1"/>
  <c r="F19" i="66"/>
  <c r="D53" i="66"/>
  <c r="F53" i="66" s="1"/>
  <c r="F54" i="66"/>
  <c r="D60" i="66"/>
  <c r="F60" i="66" s="1"/>
  <c r="D65" i="66" l="1"/>
  <c r="D36" i="66"/>
  <c r="F36" i="66" s="1"/>
  <c r="D64" i="66" l="1"/>
  <c r="F64" i="66" s="1"/>
  <c r="F65" i="66"/>
  <c r="D107" i="66"/>
  <c r="F107" i="66" s="1"/>
  <c r="D48" i="66" l="1"/>
  <c r="F48" i="66" s="1"/>
  <c r="D40" i="66" l="1"/>
  <c r="D35" i="66" l="1"/>
  <c r="F35" i="66" s="1"/>
  <c r="F40" i="66"/>
  <c r="D12" i="66"/>
  <c r="D120" i="66"/>
  <c r="D9" i="66"/>
  <c r="F9" i="66" s="1"/>
  <c r="D27" i="66"/>
  <c r="D105" i="66" l="1"/>
  <c r="F120" i="66"/>
  <c r="D25" i="66"/>
  <c r="F25" i="66" s="1"/>
  <c r="F27" i="66"/>
  <c r="D11" i="66"/>
  <c r="F11" i="66" s="1"/>
  <c r="F12" i="66"/>
  <c r="F8" i="66" l="1"/>
  <c r="D77" i="66"/>
  <c r="F105" i="66"/>
  <c r="D76" i="66" l="1"/>
  <c r="F77" i="66"/>
  <c r="F76" i="66" l="1"/>
  <c r="D139" i="66"/>
  <c r="F139" i="66" s="1"/>
</calcChain>
</file>

<file path=xl/sharedStrings.xml><?xml version="1.0" encoding="utf-8"?>
<sst xmlns="http://schemas.openxmlformats.org/spreadsheetml/2006/main" count="413" uniqueCount="375">
  <si>
    <t>000 1 11 00000 00 0000 000</t>
  </si>
  <si>
    <t>000 1 12 00000 00 0000 000</t>
  </si>
  <si>
    <t>000 1 14 00000 00 0000 000</t>
  </si>
  <si>
    <t>000 1 16 00000 00 0000 000</t>
  </si>
  <si>
    <t>000 2 00 00000 00 0000 000</t>
  </si>
  <si>
    <t>000 1 00 00000 00 0000 000</t>
  </si>
  <si>
    <t>НАЛОГИ НА ПРИБЫЛЬ, ДОХОДЫ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</si>
  <si>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</si>
  <si>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</si>
  <si>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</si>
  <si>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</si>
  <si>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</si>
  <si>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000 1 13 00000 00 0000 000</t>
  </si>
  <si>
    <t>ШТРАФЫ, САНКЦИИ, ВОЗМЕЩЕНИЕ УЩЕРБА</t>
  </si>
  <si>
    <t>БЕЗВОЗМЕЗДНЫЕ ПОСТУПЛЕНИЯ</t>
  </si>
  <si>
    <t>000 1 08 00000 00 0000 000</t>
  </si>
  <si>
    <t>Наименование доходов</t>
  </si>
  <si>
    <t>Налог на доходы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</si>
  <si>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</si>
  <si>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Единый сельскохозяйственный налог</t>
  </si>
  <si>
    <t>ВСЕГО ДОХОДОВ</t>
  </si>
  <si>
    <t>Прочие субвенции бюджетам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</si>
  <si>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</si>
  <si>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</si>
  <si>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Субвенции бюджетам городских округов на выполнение передаваемых полномочий субъектов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</si>
  <si>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</si>
  <si>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Субвенции бюджетам городских округов на оплату жилищно-коммунальных услуг отдельным категориям граждан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</si>
  <si>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</si>
  <si>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000 2 02 00000 00 0000 000</t>
  </si>
  <si>
    <t>БЕЗВОЗМЕЗДНЫЕ ПОСТУПЛЕНИЯ ОТ ДРУГИХ БЮДЖЕТОВ БЮДЖЕТНОЙ СИСТЕМЫ РОССИЙСКОЙ ФЕДЕРАЦИИ</t>
  </si>
  <si>
    <t>000 1 01 00000 00 0000 000</t>
  </si>
  <si>
    <t>000 1 01 02000 01 0000 110</t>
  </si>
  <si>
    <t>000 1 05 00000 00 0000 000</t>
  </si>
  <si>
    <t>000 1 05 03000 01 0000 110</t>
  </si>
  <si>
    <t>000 1 06 00000 00 0000 000</t>
  </si>
  <si>
    <t>000 1 06 01020 04 0000 110</t>
  </si>
  <si>
    <t>000 1 06 06000 00 0000 110</t>
  </si>
  <si>
    <t>000 1 08 03010 01 0000 110</t>
  </si>
  <si>
    <t>000 1 14 06012 04 0000 430</t>
  </si>
  <si>
    <t>000 1 11 05012 04 0000 120</t>
  </si>
  <si>
    <t>000 1 14 02043 04 0000 410</t>
  </si>
  <si>
    <t>Субвенции на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</si>
  <si>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на осуществление государственного полномочия Свердловской области по созданию административных комиссий</t>
  </si>
  <si>
    <t>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</si>
  <si>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</si>
  <si>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</si>
  <si>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000 1 03 00000 00 0000 110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</si>
  <si>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</si>
  <si>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</si>
  <si>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000 1 11 05074 04 0003 120</t>
  </si>
  <si>
    <t>000 1 11 05074 04 0010 120</t>
  </si>
  <si>
    <t>000 1 11 05074 04 0009 120</t>
  </si>
  <si>
    <t>000 1 03 02000 01 0000 110</t>
  </si>
  <si>
    <t>Акцизы по подакцизным товарам (продукции), производимым на территории Российской Федерации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</si>
  <si>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</si>
  <si>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</si>
  <si>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000 1 06 06042 04 0000 110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</si>
  <si>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</si>
  <si>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НАЛОГИ НА ТОВАРЫ (РАБОТЫ, УСЛУГИ), РЕАЛИЗУЕМЫЕ НА ТЕРРИТОРИИ РОССИЙСКОЙ ФЕДЕРАЦИИ</t>
  </si>
  <si>
    <t>Доходы от сдачи в аренду имущества, составляющего казну городских округов (за исключением земельных участков) (прочие доходы от сдачи в аренду имущества)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</si>
  <si>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</si>
  <si>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Земельный налог с физических лиц, обладающих земельным участком, расположенным в границах городских округов</t>
  </si>
  <si>
    <t>Налог, взимаемый в связи с применением упрощенной системы налогообложения</t>
  </si>
  <si>
    <t>Субвенции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</si>
  <si>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000 2 02 30000 00 0000 150</t>
  </si>
  <si>
    <t>000 2 02 30022 04 0000 150</t>
  </si>
  <si>
    <t>000 2 02 30024 04 0000 150</t>
  </si>
  <si>
    <t>000 2 02 35250 04 0000 150</t>
  </si>
  <si>
    <t>000 2 02 39999 04 0000 150</t>
  </si>
  <si>
    <t>ДОХОДЫ ОТ ОКАЗАНИЯ ПЛАТНЫХ УСЛУГ И КОМПЕНСАЦИИ ЗАТРАТ ГОСУДАРСТВА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</si>
  <si>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</si>
  <si>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</si>
  <si>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</si>
  <si>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</si>
  <si>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</si>
  <si>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000 1 11 09044 04 0004 120</t>
  </si>
  <si>
    <t>Код классификации доходов бюджета</t>
  </si>
  <si>
    <t>000 2 02 15001 04 0000 150</t>
  </si>
  <si>
    <t>Субвенции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</si>
  <si>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Дотации бюджетам городских округов на выравнивание бюджетной обеспеченности из бюджета субъекта Российской Федерации</t>
  </si>
  <si>
    <t>ДОТАЦИИ БЮДЖЕТАМ БЮДЖЕТНОЙ СИСТЕМЫ РОССИЙСКОЙ ФЕДЕРАЦИИ</t>
  </si>
  <si>
    <t>000 1 13 02994 04 0000 130</t>
  </si>
  <si>
    <t>000 1 13 02994 04 0001 130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</si>
  <si>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</si>
  <si>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000 1 11 09040 04 0000 120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</si>
  <si>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</si>
  <si>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</si>
  <si>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</si>
  <si>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Плата за негативное воздействие на окружающую среду</t>
  </si>
  <si>
    <t>000 1 12 01000 01 0000 120</t>
  </si>
  <si>
    <t>000 2 02 15002 04 0000 150</t>
  </si>
  <si>
    <t>000 2 02 20000 00 0000 150</t>
  </si>
  <si>
    <t>СУБСИДИИ БЮДЖЕТАМ БЮДЖЕТНОЙ СИСТЕМЫ РОССИЙСКОЙ ФЕДЕРАЦИИ (МЕЖБЮДЖЕТНЫЕ СУБСИДИИ)</t>
  </si>
  <si>
    <t>000 2 02 29999 04 0000 150</t>
  </si>
  <si>
    <t>Прочие субсидии бюджетам городских округов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</si>
  <si>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</si>
  <si>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</si>
  <si>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000 1 11 09080 04 0004 120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</si>
  <si>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установку и эксплуатацию рекламной конструкции на землях или земельных участках, государственная собственность на которые не разграничена)</t>
  </si>
  <si>
    <t>000 1 11 09080 04 0002 120</t>
  </si>
  <si>
    <t>000 2 02 35462 04 0000 150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</si>
  <si>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</si>
  <si>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из областного бюджета бюджетам муниципальных образований, расположенных на территории Свердловской области на осуществление мероприятий по обеспечению питанием обучающихся в муниципальных общеобразовательных организациях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</si>
  <si>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размещение и эксплуатацию нестационарного торгового объекта на землях или земельных участках, государственная собственность на которые не разграничена)</t>
  </si>
  <si>
    <t>Земельный налог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</si>
  <si>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</si>
  <si>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компенсации затрат бюджетов городских округов</t>
  </si>
  <si>
    <t>Прочие доходы от компенсации затрат бюджетов городских округов (возврат дебиторской задолженности прошлых лет)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</si>
  <si>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</si>
  <si>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Дотации бюджетам городских округов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</si>
  <si>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</si>
  <si>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</si>
  <si>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</si>
  <si>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000 1 05 01000 00 0000 110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</si>
  <si>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</si>
  <si>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000 2 02 10000 00 0000 150</t>
  </si>
  <si>
    <t>НАЛОГОВЫЕ И НЕНАЛОГОВЫЕ ДОХОДЫ</t>
  </si>
  <si>
    <t>Субвенции на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</si>
  <si>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</si>
  <si>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000 2 02 40000 00 0000 150</t>
  </si>
  <si>
    <t>ИНЫЕ МЕЖБЮДЖЕТНЫЕ ТРАНСФЕРТЫ</t>
  </si>
  <si>
    <t>Прочие межбюджетные трансферты, передаваемые бюджетам городских округов</t>
  </si>
  <si>
    <t>Субсидии из областного бюджета бюджетам муниципальных образований, расположенных на территории Свердловской области, на реализацию мероприятий по поэтапному внедрению Всероссийского физкультурно-спортивного комплекса "Готов к труду и обороне" (ГТО)</t>
  </si>
  <si>
    <t>000 2 02 25081 04 0000 150</t>
  </si>
  <si>
    <t>000 2 02 49999 04 0000 150</t>
  </si>
  <si>
    <t>000 1 17 00000 00 0000 000</t>
  </si>
  <si>
    <t>ПРОЧИЕ НЕНАЛОГОВЫЕ ДОХОДЫ</t>
  </si>
  <si>
    <t>000 1 03 02100 01 0000 110</t>
  </si>
  <si>
    <t>000 1 17 01050 04 0000 180</t>
  </si>
  <si>
    <t>Субсидии из областного бюджета бюджетам муниципальных образований, расположенных на территории Свердловской области, на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</si>
  <si>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Акцизы на пиво, напитки, изготавливаемые на основе пива, производимые на территории Российской Федерации</t>
  </si>
  <si>
    <t>Субсидии бюджетам городских округов на поддержку отрасли культуры</t>
  </si>
  <si>
    <t>000 2 02 25519 04 0000 150</t>
  </si>
  <si>
    <t>Субвенции на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</si>
  <si>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(ежегодная арендная плата по результатам торгов)</t>
  </si>
  <si>
    <t>000 1 11 05012 04 0001 120</t>
  </si>
  <si>
    <t>000 1 11 05012 04 0003 120</t>
  </si>
  <si>
    <t>000 1 14 02043 04 0001 410</t>
  </si>
  <si>
    <t>000 1 14 02043 04 0002 410</t>
  </si>
  <si>
    <t>000 1 11 07014 04 0000 120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</si>
  <si>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</si>
  <si>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неналоговые доходы бюджетов городских округов</t>
  </si>
  <si>
    <t>Налог, взимаемый с налогоплательщиков, выбравших в качестве объекта налогообложения доходы</t>
  </si>
  <si>
    <t>000 1 12 01010 01 0000 120</t>
  </si>
  <si>
    <t>Плата за выбросы загрязняющих веществ в атмосферный воздух стационарными объектами</t>
  </si>
  <si>
    <t>000 1 12 01030 01 0000 120</t>
  </si>
  <si>
    <t>Плата за сбросы загрязняющих веществ в водные объекты</t>
  </si>
  <si>
    <t>000 1 12 01040 01 0000 120</t>
  </si>
  <si>
    <t>Плата за размещение отходов производства и потребления</t>
  </si>
  <si>
    <t>000 1 12 01041 01 0000 120</t>
  </si>
  <si>
    <t>Плата за размещение отходов производства</t>
  </si>
  <si>
    <t>000 1 12 01042 01 0000 120</t>
  </si>
  <si>
    <t>Плата за размещение твердых коммунальных отходов</t>
  </si>
  <si>
    <t>2</t>
  </si>
  <si>
    <t>3</t>
  </si>
  <si>
    <t>4</t>
  </si>
  <si>
    <t>1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</si>
  <si>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</si>
  <si>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</si>
  <si>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</si>
  <si>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</si>
  <si>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</si>
  <si>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</si>
  <si>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</si>
  <si>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</si>
  <si>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</si>
  <si>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</si>
  <si>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</si>
  <si>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</si>
  <si>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</si>
  <si>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</si>
  <si>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</si>
  <si>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</si>
  <si>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</si>
  <si>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</si>
  <si>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</si>
  <si>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</si>
  <si>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</si>
  <si>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</si>
  <si>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</si>
  <si>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</si>
  <si>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</si>
  <si>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</si>
  <si>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</si>
  <si>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</si>
  <si>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</si>
  <si>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</si>
  <si>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</si>
  <si>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</si>
  <si>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</si>
  <si>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</si>
  <si>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</si>
  <si>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</si>
  <si>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</si>
  <si>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</si>
  <si>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</si>
  <si>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</si>
  <si>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</si>
  <si>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</si>
  <si>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</si>
  <si>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</si>
  <si>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</si>
  <si>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</si>
  <si>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</si>
  <si>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</si>
  <si>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</si>
  <si>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</si>
  <si>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</si>
  <si>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</si>
  <si>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</si>
  <si>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</si>
  <si>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</si>
  <si>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</si>
  <si>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</si>
  <si>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</si>
  <si>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</si>
  <si>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</si>
  <si>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</si>
  <si>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</si>
  <si>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</si>
  <si>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</si>
  <si>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</si>
  <si>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</si>
  <si>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</si>
  <si>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</si>
  <si>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</si>
  <si>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</si>
  <si>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</si>
  <si>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</si>
  <si>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</si>
  <si>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</si>
  <si>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</si>
  <si>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</si>
  <si>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</si>
  <si>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</si>
  <si>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</si>
  <si>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</si>
  <si>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</si>
  <si>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</si>
  <si>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</si>
  <si>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</si>
  <si>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</si>
  <si>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</si>
  <si>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</si>
  <si>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</si>
  <si>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</si>
  <si>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</si>
  <si>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</si>
  <si>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</si>
  <si>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</si>
  <si>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</si>
  <si>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</si>
  <si>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(доходы, получаемые в виде арендной платы за земельные участки)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</si>
  <si>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(прочие доходы от реализации иного имущества)</t>
  </si>
  <si>
    <t>Субсидии бюджетам городских округов на государственную поддержку организаций, входящих в систему спортивной подготовки</t>
  </si>
  <si>
    <t>Субсидии из областного бюджета бюджетам муниципальных образований, расположенных на территории Свердловской области, на создание и обеспечение деятельности молодежных "коворкинг-центров"</t>
  </si>
  <si>
    <t>Субсидии из областного бюджета бюджетам муниципальных образований, расположенных на территории Свердловской области, на организацию военно-патриотического воспитания и допризывной подготовки молодых граждан</t>
  </si>
  <si>
    <t>Субсидии из областного бюджета бюджетам муниципальных образований, расположенных на территории Свердловской области, на создание безопасных условий пребывания в муниципальных организациях отдыха детей и их оздоровления</t>
  </si>
  <si>
    <t>Иные межбюджетные трансферты бюджетам муниципальных образований, расположенных на территории Свердловской области, на обеспечение меры социальной поддержки по 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 попечения родителей, и иным категориям несовершеннолетних граждан, нуждающихся в социальной поддержке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</si>
  <si>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(доходы от реализации объектов нежилого фонда)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</si>
  <si>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и не являющихся памятниками истории, культуры и градостроительства)</t>
  </si>
  <si>
    <t>Номер строки</t>
  </si>
  <si>
    <t xml:space="preserve"> 000 11105410 04 0000 120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</si>
  <si>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</si>
  <si>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
</t>
  </si>
  <si>
    <t>000 2 02 25424 04 0000 150</t>
  </si>
  <si>
    <t>Субсидии из областного бюджета бюджетам муниципальных образований, расположенных на территории Свердловской области, на поддержку реализации проектов по приоритетным направлениям работы с молодежью на территории Свердловской области</t>
  </si>
  <si>
    <t>Субсидии из областного бюджета бюджетам муниципальных образований, расположенных на территории Свердловской области, на развитие сети муниципальных учреждений по работе с молодежью</t>
  </si>
  <si>
    <t>Субсидии из областного бюджета бюджетам  муниципальных образований, расположенных на территории Свердловской области,  на организацию строительства и обеспечение ввода в эксплуатацию зданий муниципальных образовательных организаций</t>
  </si>
  <si>
    <t xml:space="preserve">Субсидии из областного бюджета бюджетам  муниципальных образований, расположенных на территории Свердловской области, на строительство и реконструкцию автомобильных дорог общего пользования местного значения 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</si>
  <si>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</si>
  <si>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</si>
  <si>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100</t>
  </si>
  <si>
    <t>101</t>
  </si>
  <si>
    <t>102</t>
  </si>
  <si>
    <t>000 1 05 01020 01 0000 110</t>
  </si>
  <si>
    <t>000 1 05 01010 01 0000 110</t>
  </si>
  <si>
    <t>000 1 03 02261 01 0000 110</t>
  </si>
  <si>
    <t>000 1 03 02231 01 0000 110</t>
  </si>
  <si>
    <t>000 1 03 02241 01 0000 110</t>
  </si>
  <si>
    <t>000 1 03 02251 01 0000 110</t>
  </si>
  <si>
    <t>000 2 02 25497 04 0000 150</t>
  </si>
  <si>
    <t xml:space="preserve">Субсидии бюджетам городских округов на реализацию мероприятий по обеспечению жильем молодых семей
</t>
  </si>
  <si>
    <t>103</t>
  </si>
  <si>
    <t>000 2 02 45179 04 0000 150</t>
  </si>
  <si>
    <t>000 2 02 45303 04 0000 150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</si>
  <si>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</si>
  <si>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</si>
  <si>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Иные межбюджетные трансферты из областного бюджета  бюджетам муниципальных образований, расположенных на территории Свердловской области, на строительство, реконструкцию, капитальный ремонт, ремонт автомобильных дорог общего пользования местного значения</t>
  </si>
  <si>
    <t>Иные межбюджетные трансферты бюджетам муниципальных образований, расположенных на территории Свердловской области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</si>
  <si>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Иной межбюджетный трансферт из областного бюджета бюджетам муниципальных образований, расположенных на территории Свердловской области, на 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</si>
  <si>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Иной межбюджетный трансферт из областного бюджета бюджетам муниципальных образований, расположенных на территории Свердловской области, на 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</si>
  <si>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104</t>
  </si>
  <si>
    <t>105</t>
  </si>
  <si>
    <t>106</t>
  </si>
  <si>
    <t>107</t>
  </si>
  <si>
    <t>108</t>
  </si>
  <si>
    <t>109</t>
  </si>
  <si>
    <t>000 1 13 02994 04 0005 130</t>
  </si>
  <si>
    <t>Прочие доходы от компенсации затрат бюджетов городских округов (возврат бюджетных средств при их неправомерном использовании по результатам финансового контроля при вынесении предписаний и представлений о возврате средств)</t>
  </si>
  <si>
    <t>000 1 17 01040 04 0000 180</t>
  </si>
  <si>
    <t>Невыясненные поступления, зачисляемые в бюджеты городских округов</t>
  </si>
  <si>
    <t>000 1 17 15020 04 0000 180</t>
  </si>
  <si>
    <t>Инициативные платежи, зачисляемые в бюджеты городских округов</t>
  </si>
  <si>
    <t>000 1 17 15020 04 0008 180</t>
  </si>
  <si>
    <t>000 1 17 15020 04 0009 180</t>
  </si>
  <si>
    <t>Инициативные платежи, зачисляемые в бюджеты городских округов (проект "Детская автошкола")</t>
  </si>
  <si>
    <t>Инициативные платежи, зачисляемые в бюджеты городских округов (проект "Мотокросс для всех")</t>
  </si>
  <si>
    <t>000 2 02 20299 04 0000 150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</si>
  <si>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</si>
  <si>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</si>
  <si>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</si>
  <si>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Субсидии из областного бюджета бюджетам муниципальных образований, расположенных на территории Свердловской области, на внедрение механизмов инициативного бюджетирования </t>
  </si>
  <si>
    <t>Иной межбюджетный трансферт из областного бюджета бюджетам муниципальных образований, расположенных на территории Свердловской области, из резервного фонда Правительства Свердловской области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</si>
  <si>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</si>
  <si>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</si>
  <si>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</si>
  <si>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</si>
  <si>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</si>
  <si>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</si>
  <si>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</si>
  <si>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</si>
  <si>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</si>
  <si>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</si>
  <si>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</si>
  <si>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</si>
  <si>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</si>
  <si>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</si>
  <si>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</si>
  <si>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 xml:space="preserve">Субсидии из областного бюджета бюджетам муниципальных образований, расположенных на территории Свердловской области, на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 </t>
  </si>
  <si>
    <t>121</t>
  </si>
  <si>
    <t>000 2 07 00000 00 0000 000</t>
  </si>
  <si>
    <t>ПРОЧИЕ БЕЗВОЗМЕЗДНЫЕ ПОСТУПЛЕНИЯ</t>
  </si>
  <si>
    <t>000 2 07 04050 04 0000 150</t>
  </si>
  <si>
    <t>Прочие безвозмездные поступления в бюджеты городских округов</t>
  </si>
  <si>
    <t>122</t>
  </si>
  <si>
    <t>000 1 08 07150 01 0000 110</t>
  </si>
  <si>
    <t>Государственная пошлина за выдачу разрешения на установку рекламной конструкции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</si>
  <si>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</si>
  <si>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</si>
  <si>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городских округов,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</si>
  <si>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000 111 05430 04 0000 120</t>
  </si>
  <si>
    <t>Дотации (гранты) бюджетам городских округов за достижение показателей деятельности органов местного самоуправления</t>
  </si>
  <si>
    <t>Прочие дотации бюджетам городских округов</t>
  </si>
  <si>
    <t>000 2 02 16549 04 0000 150</t>
  </si>
  <si>
    <t>000 2 02 19999 04 0000 150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</si>
  <si>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
</t>
  </si>
  <si>
    <t>Иные межбюджетные трансферты из областного бюджета бюджетам муниципальных образований, расположенных на территории Свердловской области, на 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</si>
  <si>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123</t>
  </si>
  <si>
    <t>124</t>
  </si>
  <si>
    <t>125</t>
  </si>
  <si>
    <t>126</t>
  </si>
  <si>
    <t>127</t>
  </si>
  <si>
    <t>128</t>
  </si>
  <si>
    <t>129</t>
  </si>
  <si>
    <t>130</t>
  </si>
  <si>
    <t>000 1 05 02000 02 0000 110</t>
  </si>
  <si>
    <t>Единый налог на вмененный доход для отдельных видов деятельности</t>
  </si>
  <si>
    <t>000 2 02 45050 04 0000 150</t>
  </si>
  <si>
    <t>Исполнено</t>
  </si>
  <si>
    <t xml:space="preserve"> тысяч рублей</t>
  </si>
  <si>
    <t>в %</t>
  </si>
  <si>
    <r>
      <t>Субсидии из областного бюджета бюджетам муниципальных образований, расположенных на территории Свердловской области, на поддержку</t>
    </r>
    <r>
      <rPr>
        <i/>
        <sz val="12"/>
        <color rgb="FFFF0000"/>
        <rFont val="Liberation Serif"/>
        <family val="1"/>
        <charset val="204"/>
      </rPr>
      <t xml:space="preserve"> </t>
    </r>
    <r>
      <rPr>
        <i/>
        <sz val="12"/>
        <rFont val="Liberation Serif"/>
        <family val="1"/>
        <charset val="204"/>
      </rPr>
      <t>учреждений спортивной направленности по адаптивной физической культуре и спорту</t>
    </r>
  </si>
  <si>
    <t>Сумма средств, предусмотренная в бюджете городского округа на 2024 год, тысяч рублей</t>
  </si>
  <si>
    <t xml:space="preserve">Свод доходов бюджета городского округа Верхняя Пышма 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</si>
  <si>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</si>
  <si>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131</t>
  </si>
  <si>
    <t>ЗАДОЛЖЕННОСТЬ И ПЕРЕРАСЧЕТЫ ПО ОТМЕНЕННЫМ НАЛОГАМ, СБОРАМ И ИНЫМ ОБЯЗАТЕЛЬНЫМ ПЛАТЕЖАМ</t>
  </si>
  <si>
    <t>132</t>
  </si>
  <si>
    <t>000 1 09 00000 00 0000 000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</si>
  <si>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</si>
  <si>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</si>
  <si>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-</t>
  </si>
  <si>
    <t>свыше 115,0</t>
  </si>
  <si>
    <t>Приложение 1 к Решению Думы городского округа Верхняя Пышма от 26 июня 2025 года №   /__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</si>
</sst>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\ _₽"/>
    <numFmt numFmtId="165" formatCode="#,##0.00000"/>
    <numFmt numFmtId="166" formatCode="0.0"/>
    <numFmt numFmtId="167" formatCode="#,##0.0"/>
  </numFmts>
  <fonts count="6" x14ac:knownFonts="1">
    <font>
      <sz val="10"/>
      <name val="Arial"/>
    </font>
    <font>
      <sz val="8"/>
      <color rgb="FF000000"/>
      <name val="Arial"/>
      <family val="2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i/>
      <sz val="12"/>
      <name val="Liberation Serif"/>
      <family val="1"/>
      <charset val="204"/>
    </font>
    <font>
      <i/>
      <sz val="12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2">
      <alignment horizontal="left" wrapText="1" indent="2"/>
    </xf>
    <xf numFmtId="49" fontId="1" fillId="0" borderId="3">
      <alignment horizontal="center"/>
    </xf>
    <xf numFmtId="49" fontId="1" fillId="0" borderId="11">
      <alignment horizontal="center"/>
    </xf>
    <xf numFmtId="4" fontId="1" fillId="0" borderId="3">
      <alignment horizontal="right"/>
    </xf>
  </cellStyleXfs>
  <cellXfs count="52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" xfId="1" applyNumberFormat="1" applyFont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>
      <alignment vertical="top" wrapText="1"/>
    </xf>
    <xf numFmtId="0" fontId="4" fillId="0" borderId="12" xfId="0" applyNumberFormat="1" applyFont="1" applyFill="1" applyBorder="1" applyAlignment="1">
      <alignment vertical="top" wrapText="1"/>
    </xf>
    <xf numFmtId="0" fontId="4" fillId="0" borderId="14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1" fontId="3" fillId="0" borderId="7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Alignment="1">
      <alignment vertical="top"/>
    </xf>
    <xf numFmtId="49" fontId="2" fillId="0" borderId="8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49" fontId="2" fillId="0" borderId="1" xfId="2" applyNumberFormat="1" applyFont="1" applyBorder="1" applyAlignment="1" applyProtection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12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" fontId="3" fillId="0" borderId="16" xfId="0" applyNumberFormat="1" applyFont="1" applyFill="1" applyBorder="1" applyAlignment="1">
      <alignment horizontal="center" vertical="top" wrapText="1"/>
    </xf>
    <xf numFmtId="165" fontId="2" fillId="0" borderId="10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top" wrapText="1"/>
    </xf>
    <xf numFmtId="165" fontId="2" fillId="0" borderId="13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165" fontId="2" fillId="0" borderId="0" xfId="0" applyNumberFormat="1" applyFont="1" applyFill="1" applyAlignment="1">
      <alignment vertical="top"/>
    </xf>
    <xf numFmtId="166" fontId="3" fillId="0" borderId="16" xfId="0" applyNumberFormat="1" applyFont="1" applyFill="1" applyBorder="1" applyAlignment="1">
      <alignment horizontal="center" vertical="top" wrapText="1"/>
    </xf>
    <xf numFmtId="167" fontId="2" fillId="0" borderId="10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Fill="1" applyBorder="1" applyAlignment="1">
      <alignment horizontal="center" vertical="top" wrapText="1"/>
    </xf>
    <xf numFmtId="167" fontId="3" fillId="0" borderId="10" xfId="0" applyNumberFormat="1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164" fontId="3" fillId="0" borderId="18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center" vertical="top" wrapText="1"/>
    </xf>
  </cellXfs>
  <cellStyles count="5">
    <cellStyle name="xl34" xfId="1"/>
    <cellStyle name="xl50" xfId="3"/>
    <cellStyle name="xl52" xfId="2"/>
    <cellStyle name="xl56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view="pageBreakPreview" topLeftCell="B72" zoomScaleNormal="90" zoomScaleSheetLayoutView="100" workbookViewId="0">
      <selection activeCell="C5" sqref="C5:C6"/>
    </sheetView>
  </sheetViews>
  <sheetFormatPr defaultColWidth="9.109375" defaultRowHeight="15" x14ac:dyDescent="0.25"/>
  <cols>
    <col min="1" max="1" width="8" style="11" customWidth="1"/>
    <col min="2" max="2" width="28.109375" style="12" customWidth="1"/>
    <col min="3" max="3" width="71.88671875" style="12" customWidth="1"/>
    <col min="4" max="4" width="19" style="29" customWidth="1"/>
    <col min="5" max="5" width="17.6640625" style="29" customWidth="1"/>
    <col min="6" max="6" width="13.21875" style="29" customWidth="1"/>
    <col min="7" max="7" width="20.88671875" style="14" customWidth="1"/>
    <col min="8" max="16384" width="9.109375" style="14"/>
  </cols>
  <sheetData>
    <row r="1" spans="1:6" x14ac:dyDescent="0.25">
      <c r="C1" s="13"/>
      <c r="D1" s="13"/>
      <c r="E1" s="13"/>
      <c r="F1" s="13"/>
    </row>
    <row r="2" spans="1:6" ht="48.6" customHeight="1" x14ac:dyDescent="0.25">
      <c r="D2" s="44" t="s">
        <v>374</v>
      </c>
      <c r="E2" s="44"/>
      <c r="F2" s="44"/>
    </row>
    <row r="3" spans="1:6" s="15" customFormat="1" x14ac:dyDescent="0.25">
      <c r="A3" s="45" t="s">
        <v>364</v>
      </c>
      <c r="B3" s="45"/>
      <c r="C3" s="45"/>
      <c r="D3" s="45"/>
    </row>
    <row r="4" spans="1:6" s="15" customFormat="1" ht="15.6" thickBot="1" x14ac:dyDescent="0.3">
      <c r="A4" s="16"/>
      <c r="B4" s="16"/>
      <c r="C4" s="16"/>
      <c r="D4" s="16"/>
    </row>
    <row r="5" spans="1:6" s="15" customFormat="1" ht="15.6" thickBot="1" x14ac:dyDescent="0.3">
      <c r="A5" s="46" t="s">
        <v>261</v>
      </c>
      <c r="B5" s="48" t="s">
        <v>76</v>
      </c>
      <c r="C5" s="48" t="s">
        <v>16</v>
      </c>
      <c r="D5" s="50" t="s">
        <v>363</v>
      </c>
      <c r="E5" s="42" t="s">
        <v>359</v>
      </c>
      <c r="F5" s="43"/>
    </row>
    <row r="6" spans="1:6" ht="79.2" customHeight="1" thickBot="1" x14ac:dyDescent="0.3">
      <c r="A6" s="47"/>
      <c r="B6" s="49"/>
      <c r="C6" s="49"/>
      <c r="D6" s="51"/>
      <c r="E6" s="30" t="s">
        <v>360</v>
      </c>
      <c r="F6" s="38" t="s">
        <v>361</v>
      </c>
    </row>
    <row r="7" spans="1:6" s="20" customFormat="1" ht="15.6" thickBot="1" x14ac:dyDescent="0.3">
      <c r="A7" s="17">
        <v>1</v>
      </c>
      <c r="B7" s="18">
        <v>2</v>
      </c>
      <c r="C7" s="18">
        <v>3</v>
      </c>
      <c r="D7" s="19">
        <v>4</v>
      </c>
      <c r="E7" s="19">
        <v>5</v>
      </c>
      <c r="F7" s="19">
        <v>6</v>
      </c>
    </row>
    <row r="8" spans="1:6" s="15" customFormat="1" x14ac:dyDescent="0.25">
      <c r="A8" s="21" t="s">
        <v>156</v>
      </c>
      <c r="B8" s="4" t="s">
        <v>5</v>
      </c>
      <c r="C8" s="4" t="s">
        <v>116</v>
      </c>
      <c r="D8" s="31">
        <f>D9+D18+D25+D30+D35+D53+D60+D64+D69+D11+D70+D33</f>
        <v>2524508.4904100001</v>
      </c>
      <c r="E8" s="31">
        <f>E9+E18+E25+E30+E35+E53+E60+E64+E69+E11+E70+E33</f>
        <v>2692429.5615799995</v>
      </c>
      <c r="F8" s="39">
        <f>E8/D8*100</f>
        <v>106.65163424119551</v>
      </c>
    </row>
    <row r="9" spans="1:6" s="15" customFormat="1" x14ac:dyDescent="0.25">
      <c r="A9" s="21" t="s">
        <v>153</v>
      </c>
      <c r="B9" s="1" t="s">
        <v>30</v>
      </c>
      <c r="C9" s="1" t="s">
        <v>6</v>
      </c>
      <c r="D9" s="32">
        <f>D10</f>
        <v>1431326.66</v>
      </c>
      <c r="E9" s="32">
        <f t="shared" ref="E9" si="0">E10</f>
        <v>1576667.1449800001</v>
      </c>
      <c r="F9" s="39">
        <f t="shared" ref="F9:F74" si="1">E9/D9*100</f>
        <v>110.15424983280897</v>
      </c>
    </row>
    <row r="10" spans="1:6" s="15" customFormat="1" x14ac:dyDescent="0.25">
      <c r="A10" s="21" t="s">
        <v>154</v>
      </c>
      <c r="B10" s="1" t="s">
        <v>31</v>
      </c>
      <c r="C10" s="1" t="s">
        <v>17</v>
      </c>
      <c r="D10" s="32">
        <v>1431326.66</v>
      </c>
      <c r="E10" s="32">
        <v>1576667.1449800001</v>
      </c>
      <c r="F10" s="39">
        <f t="shared" si="1"/>
        <v>110.15424983280897</v>
      </c>
    </row>
    <row r="11" spans="1:6" s="22" customFormat="1" ht="30" x14ac:dyDescent="0.25">
      <c r="A11" s="21" t="s">
        <v>155</v>
      </c>
      <c r="B11" s="1" t="s">
        <v>46</v>
      </c>
      <c r="C11" s="1" t="s">
        <v>58</v>
      </c>
      <c r="D11" s="32">
        <f>D12</f>
        <v>59948.2</v>
      </c>
      <c r="E11" s="32">
        <f t="shared" ref="E11" si="2">E12</f>
        <v>59832.714449999999</v>
      </c>
      <c r="F11" s="39">
        <f t="shared" si="1"/>
        <v>99.8073577688738</v>
      </c>
    </row>
    <row r="12" spans="1:6" s="22" customFormat="1" ht="30" x14ac:dyDescent="0.25">
      <c r="A12" s="21" t="s">
        <v>157</v>
      </c>
      <c r="B12" s="23" t="s">
        <v>52</v>
      </c>
      <c r="C12" s="5" t="s">
        <v>53</v>
      </c>
      <c r="D12" s="32">
        <f>D13+D14+D15+D16+D17</f>
        <v>59948.2</v>
      </c>
      <c r="E12" s="32">
        <f t="shared" ref="E12" si="3">E13+E14+E15+E16+E17</f>
        <v>59832.714449999999</v>
      </c>
      <c r="F12" s="39">
        <f t="shared" si="1"/>
        <v>99.8073577688738</v>
      </c>
    </row>
    <row r="13" spans="1:6" s="22" customFormat="1" ht="30" x14ac:dyDescent="0.25">
      <c r="A13" s="21" t="s">
        <v>158</v>
      </c>
      <c r="B13" s="23" t="s">
        <v>127</v>
      </c>
      <c r="C13" s="5" t="s">
        <v>130</v>
      </c>
      <c r="D13" s="32">
        <v>8740.4</v>
      </c>
      <c r="E13" s="32">
        <v>8810.0710500000005</v>
      </c>
      <c r="F13" s="39">
        <f t="shared" si="1"/>
        <v>100.79711512058947</v>
      </c>
    </row>
    <row r="14" spans="1:6" s="22" customFormat="1" ht="90" x14ac:dyDescent="0.25">
      <c r="A14" s="21" t="s">
        <v>159</v>
      </c>
      <c r="B14" s="23" t="s">
        <v>278</v>
      </c>
      <c r="C14" s="5" t="s">
        <v>70</v>
      </c>
      <c r="D14" s="32">
        <v>26575.599999999999</v>
      </c>
      <c r="E14" s="32">
        <v>26360.12081</v>
      </c>
      <c r="F14" s="39">
        <f t="shared" si="1"/>
        <v>99.189184101205612</v>
      </c>
    </row>
    <row r="15" spans="1:6" s="22" customFormat="1" ht="105" x14ac:dyDescent="0.25">
      <c r="A15" s="21" t="s">
        <v>160</v>
      </c>
      <c r="B15" s="23" t="s">
        <v>279</v>
      </c>
      <c r="C15" s="5" t="s">
        <v>114</v>
      </c>
      <c r="D15" s="32">
        <v>129</v>
      </c>
      <c r="E15" s="32">
        <v>152.30522999999999</v>
      </c>
      <c r="F15" s="39" t="s">
        <v>373</v>
      </c>
    </row>
    <row r="16" spans="1:6" s="22" customFormat="1" ht="90" x14ac:dyDescent="0.25">
      <c r="A16" s="21" t="s">
        <v>161</v>
      </c>
      <c r="B16" s="23" t="s">
        <v>280</v>
      </c>
      <c r="C16" s="5" t="s">
        <v>71</v>
      </c>
      <c r="D16" s="32">
        <v>27635.7</v>
      </c>
      <c r="E16" s="32">
        <v>27379.482189999999</v>
      </c>
      <c r="F16" s="39">
        <f t="shared" si="1"/>
        <v>99.072873819009459</v>
      </c>
    </row>
    <row r="17" spans="1:6" s="22" customFormat="1" ht="90" x14ac:dyDescent="0.25">
      <c r="A17" s="21" t="s">
        <v>162</v>
      </c>
      <c r="B17" s="23" t="s">
        <v>277</v>
      </c>
      <c r="C17" s="5" t="s">
        <v>72</v>
      </c>
      <c r="D17" s="32">
        <v>-3132.5</v>
      </c>
      <c r="E17" s="32">
        <v>-2869.2648300000001</v>
      </c>
      <c r="F17" s="39">
        <f t="shared" si="1"/>
        <v>91.596642617717478</v>
      </c>
    </row>
    <row r="18" spans="1:6" s="15" customFormat="1" x14ac:dyDescent="0.25">
      <c r="A18" s="21" t="s">
        <v>163</v>
      </c>
      <c r="B18" s="1" t="s">
        <v>32</v>
      </c>
      <c r="C18" s="1" t="s">
        <v>7</v>
      </c>
      <c r="D18" s="32">
        <f>D23+D24+D19+D22</f>
        <v>495876.23046999995</v>
      </c>
      <c r="E18" s="32">
        <f>E23+E24+E19+E22</f>
        <v>500818.74392000004</v>
      </c>
      <c r="F18" s="39">
        <f t="shared" si="1"/>
        <v>100.99672320355333</v>
      </c>
    </row>
    <row r="19" spans="1:6" s="15" customFormat="1" ht="30" x14ac:dyDescent="0.25">
      <c r="A19" s="21" t="s">
        <v>164</v>
      </c>
      <c r="B19" s="1" t="s">
        <v>113</v>
      </c>
      <c r="C19" s="1" t="s">
        <v>62</v>
      </c>
      <c r="D19" s="32">
        <f>D20+D21</f>
        <v>480295.1</v>
      </c>
      <c r="E19" s="32">
        <f>E20+E21</f>
        <v>485357.21921000001</v>
      </c>
      <c r="F19" s="39">
        <f t="shared" si="1"/>
        <v>101.05396020280033</v>
      </c>
    </row>
    <row r="20" spans="1:6" s="15" customFormat="1" ht="30" x14ac:dyDescent="0.25">
      <c r="A20" s="21" t="s">
        <v>165</v>
      </c>
      <c r="B20" s="1" t="s">
        <v>276</v>
      </c>
      <c r="C20" s="1" t="s">
        <v>142</v>
      </c>
      <c r="D20" s="32">
        <v>269757</v>
      </c>
      <c r="E20" s="32">
        <v>271305.63358000002</v>
      </c>
      <c r="F20" s="39">
        <f t="shared" si="1"/>
        <v>100.57408466879451</v>
      </c>
    </row>
    <row r="21" spans="1:6" s="15" customFormat="1" ht="30" x14ac:dyDescent="0.25">
      <c r="A21" s="21" t="s">
        <v>166</v>
      </c>
      <c r="B21" s="1" t="s">
        <v>275</v>
      </c>
      <c r="C21" s="1" t="s">
        <v>365</v>
      </c>
      <c r="D21" s="32">
        <v>210538.1</v>
      </c>
      <c r="E21" s="32">
        <v>214051.58562999999</v>
      </c>
      <c r="F21" s="39">
        <f t="shared" si="1"/>
        <v>101.66881226248358</v>
      </c>
    </row>
    <row r="22" spans="1:6" s="15" customFormat="1" x14ac:dyDescent="0.25">
      <c r="A22" s="21" t="s">
        <v>167</v>
      </c>
      <c r="B22" s="1" t="s">
        <v>356</v>
      </c>
      <c r="C22" s="1" t="s">
        <v>357</v>
      </c>
      <c r="D22" s="32">
        <v>72.824470000000005</v>
      </c>
      <c r="E22" s="32">
        <v>84.441280000000006</v>
      </c>
      <c r="F22" s="39" t="s">
        <v>373</v>
      </c>
    </row>
    <row r="23" spans="1:6" s="15" customFormat="1" x14ac:dyDescent="0.25">
      <c r="A23" s="21" t="s">
        <v>168</v>
      </c>
      <c r="B23" s="1" t="s">
        <v>33</v>
      </c>
      <c r="C23" s="1" t="s">
        <v>19</v>
      </c>
      <c r="D23" s="32">
        <v>508.30599999999998</v>
      </c>
      <c r="E23" s="32">
        <v>508.30599999999998</v>
      </c>
      <c r="F23" s="39">
        <f t="shared" si="1"/>
        <v>100</v>
      </c>
    </row>
    <row r="24" spans="1:6" s="15" customFormat="1" ht="30" x14ac:dyDescent="0.25">
      <c r="A24" s="21" t="s">
        <v>169</v>
      </c>
      <c r="B24" s="1" t="s">
        <v>44</v>
      </c>
      <c r="C24" s="1" t="s">
        <v>45</v>
      </c>
      <c r="D24" s="32">
        <v>15000</v>
      </c>
      <c r="E24" s="32">
        <v>14868.77743</v>
      </c>
      <c r="F24" s="39">
        <f t="shared" si="1"/>
        <v>99.125182866666677</v>
      </c>
    </row>
    <row r="25" spans="1:6" s="15" customFormat="1" x14ac:dyDescent="0.25">
      <c r="A25" s="21" t="s">
        <v>170</v>
      </c>
      <c r="B25" s="1" t="s">
        <v>34</v>
      </c>
      <c r="C25" s="1" t="s">
        <v>8</v>
      </c>
      <c r="D25" s="32">
        <f>D26+D27</f>
        <v>206459.1</v>
      </c>
      <c r="E25" s="32">
        <f t="shared" ref="E25" si="4">E26+E27</f>
        <v>218770.72151</v>
      </c>
      <c r="F25" s="39">
        <f t="shared" si="1"/>
        <v>105.96322540880978</v>
      </c>
    </row>
    <row r="26" spans="1:6" s="15" customFormat="1" ht="45" x14ac:dyDescent="0.25">
      <c r="A26" s="21" t="s">
        <v>171</v>
      </c>
      <c r="B26" s="1" t="s">
        <v>35</v>
      </c>
      <c r="C26" s="1" t="s">
        <v>18</v>
      </c>
      <c r="D26" s="32">
        <v>80180</v>
      </c>
      <c r="E26" s="32">
        <v>88807.504650000003</v>
      </c>
      <c r="F26" s="39">
        <f t="shared" si="1"/>
        <v>110.76017042903467</v>
      </c>
    </row>
    <row r="27" spans="1:6" s="15" customFormat="1" x14ac:dyDescent="0.25">
      <c r="A27" s="21" t="s">
        <v>172</v>
      </c>
      <c r="B27" s="1" t="s">
        <v>36</v>
      </c>
      <c r="C27" s="1" t="s">
        <v>104</v>
      </c>
      <c r="D27" s="32">
        <f>D28+D29</f>
        <v>126279.1</v>
      </c>
      <c r="E27" s="32">
        <f t="shared" ref="E27" si="5">E28+E29</f>
        <v>129963.21685999999</v>
      </c>
      <c r="F27" s="39">
        <f t="shared" si="1"/>
        <v>102.91743990890019</v>
      </c>
    </row>
    <row r="28" spans="1:6" s="15" customFormat="1" ht="30" x14ac:dyDescent="0.25">
      <c r="A28" s="21" t="s">
        <v>173</v>
      </c>
      <c r="B28" s="1" t="s">
        <v>55</v>
      </c>
      <c r="C28" s="6" t="s">
        <v>54</v>
      </c>
      <c r="D28" s="32">
        <v>77389.5</v>
      </c>
      <c r="E28" s="32">
        <v>77409.698529999994</v>
      </c>
      <c r="F28" s="39">
        <f t="shared" si="1"/>
        <v>100.02609983266464</v>
      </c>
    </row>
    <row r="29" spans="1:6" s="15" customFormat="1" ht="30" x14ac:dyDescent="0.25">
      <c r="A29" s="21" t="s">
        <v>174</v>
      </c>
      <c r="B29" s="1" t="s">
        <v>56</v>
      </c>
      <c r="C29" s="6" t="s">
        <v>61</v>
      </c>
      <c r="D29" s="32">
        <v>48889.599999999999</v>
      </c>
      <c r="E29" s="32">
        <v>52553.518329999999</v>
      </c>
      <c r="F29" s="39">
        <f t="shared" si="1"/>
        <v>107.49426939471789</v>
      </c>
    </row>
    <row r="30" spans="1:6" s="15" customFormat="1" x14ac:dyDescent="0.25">
      <c r="A30" s="21" t="s">
        <v>175</v>
      </c>
      <c r="B30" s="1" t="s">
        <v>15</v>
      </c>
      <c r="C30" s="1" t="s">
        <v>22</v>
      </c>
      <c r="D30" s="32">
        <f>D31+D32</f>
        <v>30394.7</v>
      </c>
      <c r="E30" s="32">
        <f t="shared" ref="E30" si="6">E31+E32</f>
        <v>31543.804530000001</v>
      </c>
      <c r="F30" s="39">
        <f t="shared" si="1"/>
        <v>103.78060823104028</v>
      </c>
    </row>
    <row r="31" spans="1:6" s="15" customFormat="1" ht="45" x14ac:dyDescent="0.25">
      <c r="A31" s="21" t="s">
        <v>176</v>
      </c>
      <c r="B31" s="1" t="s">
        <v>37</v>
      </c>
      <c r="C31" s="1" t="s">
        <v>23</v>
      </c>
      <c r="D31" s="32">
        <v>30344.7</v>
      </c>
      <c r="E31" s="32">
        <v>31493.804530000001</v>
      </c>
      <c r="F31" s="39">
        <f t="shared" si="1"/>
        <v>103.78683766852201</v>
      </c>
    </row>
    <row r="32" spans="1:6" s="15" customFormat="1" ht="30" x14ac:dyDescent="0.25">
      <c r="A32" s="21" t="s">
        <v>177</v>
      </c>
      <c r="B32" s="1" t="s">
        <v>336</v>
      </c>
      <c r="C32" s="1" t="s">
        <v>337</v>
      </c>
      <c r="D32" s="32">
        <v>50</v>
      </c>
      <c r="E32" s="32">
        <v>50</v>
      </c>
      <c r="F32" s="39">
        <f t="shared" si="1"/>
        <v>100</v>
      </c>
    </row>
    <row r="33" spans="1:7" s="36" customFormat="1" ht="30" x14ac:dyDescent="0.25">
      <c r="A33" s="21" t="s">
        <v>178</v>
      </c>
      <c r="B33" s="1" t="s">
        <v>369</v>
      </c>
      <c r="C33" s="1" t="s">
        <v>367</v>
      </c>
      <c r="D33" s="32">
        <f>D34</f>
        <v>0</v>
      </c>
      <c r="E33" s="32">
        <f>E34</f>
        <v>-1.0000000000000001E-5</v>
      </c>
      <c r="F33" s="40" t="s">
        <v>372</v>
      </c>
    </row>
    <row r="34" spans="1:7" s="36" customFormat="1" ht="30" x14ac:dyDescent="0.25">
      <c r="A34" s="21" t="s">
        <v>179</v>
      </c>
      <c r="B34" s="1" t="s">
        <v>371</v>
      </c>
      <c r="C34" s="1" t="s">
        <v>370</v>
      </c>
      <c r="D34" s="32">
        <v>0</v>
      </c>
      <c r="E34" s="32">
        <v>-1.0000000000000001E-5</v>
      </c>
      <c r="F34" s="40" t="s">
        <v>372</v>
      </c>
    </row>
    <row r="35" spans="1:7" s="15" customFormat="1" ht="30" x14ac:dyDescent="0.25">
      <c r="A35" s="21" t="s">
        <v>180</v>
      </c>
      <c r="B35" s="1" t="s">
        <v>0</v>
      </c>
      <c r="C35" s="1" t="s">
        <v>9</v>
      </c>
      <c r="D35" s="32">
        <f>D36+D40+D44+D45+D47+D48+D50+D46+D39</f>
        <v>184713.06245</v>
      </c>
      <c r="E35" s="32">
        <f t="shared" ref="E35" si="7">E36+E40+E44+E45+E47+E48+E50+E46+E39</f>
        <v>185112.61512000006</v>
      </c>
      <c r="F35" s="39">
        <f t="shared" si="1"/>
        <v>100.21630991587736</v>
      </c>
      <c r="G35" s="37"/>
    </row>
    <row r="36" spans="1:7" s="15" customFormat="1" ht="75" x14ac:dyDescent="0.25">
      <c r="A36" s="21" t="s">
        <v>181</v>
      </c>
      <c r="B36" s="1" t="s">
        <v>39</v>
      </c>
      <c r="C36" s="1" t="s">
        <v>25</v>
      </c>
      <c r="D36" s="32">
        <f>D37+D38</f>
        <v>108265.659</v>
      </c>
      <c r="E36" s="32">
        <f t="shared" ref="E36" si="8">E37+E38</f>
        <v>109775.63553</v>
      </c>
      <c r="F36" s="39">
        <f t="shared" si="1"/>
        <v>101.39469573634609</v>
      </c>
    </row>
    <row r="37" spans="1:7" s="15" customFormat="1" ht="90" x14ac:dyDescent="0.25">
      <c r="A37" s="21" t="s">
        <v>182</v>
      </c>
      <c r="B37" s="1" t="s">
        <v>135</v>
      </c>
      <c r="C37" s="2" t="s">
        <v>252</v>
      </c>
      <c r="D37" s="32">
        <v>32516.962</v>
      </c>
      <c r="E37" s="32">
        <v>33658.127189999999</v>
      </c>
      <c r="F37" s="39">
        <f t="shared" si="1"/>
        <v>103.50944590088089</v>
      </c>
    </row>
    <row r="38" spans="1:7" s="15" customFormat="1" ht="79.8" customHeight="1" x14ac:dyDescent="0.25">
      <c r="A38" s="21" t="s">
        <v>183</v>
      </c>
      <c r="B38" s="1" t="s">
        <v>136</v>
      </c>
      <c r="C38" s="2" t="s">
        <v>134</v>
      </c>
      <c r="D38" s="32">
        <v>75748.697</v>
      </c>
      <c r="E38" s="32">
        <v>76117.50834</v>
      </c>
      <c r="F38" s="39">
        <f t="shared" si="1"/>
        <v>100.48688803188257</v>
      </c>
    </row>
    <row r="39" spans="1:7" s="15" customFormat="1" ht="60" x14ac:dyDescent="0.25">
      <c r="A39" s="21" t="s">
        <v>184</v>
      </c>
      <c r="B39" s="1" t="s">
        <v>339</v>
      </c>
      <c r="C39" s="1" t="s">
        <v>338</v>
      </c>
      <c r="D39" s="32">
        <v>89.238630000000001</v>
      </c>
      <c r="E39" s="32">
        <v>89.238630000000001</v>
      </c>
      <c r="F39" s="39">
        <f t="shared" si="1"/>
        <v>100</v>
      </c>
    </row>
    <row r="40" spans="1:7" s="15" customFormat="1" ht="30" x14ac:dyDescent="0.25">
      <c r="A40" s="21" t="s">
        <v>185</v>
      </c>
      <c r="B40" s="1" t="s">
        <v>47</v>
      </c>
      <c r="C40" s="1" t="s">
        <v>48</v>
      </c>
      <c r="D40" s="32">
        <f>D41+D42+D43</f>
        <v>54185.010159999998</v>
      </c>
      <c r="E40" s="32">
        <f t="shared" ref="E40" si="9">E41+E42+E43</f>
        <v>55493.538610000003</v>
      </c>
      <c r="F40" s="39">
        <f t="shared" si="1"/>
        <v>102.4149270178895</v>
      </c>
    </row>
    <row r="41" spans="1:7" s="15" customFormat="1" ht="60" x14ac:dyDescent="0.25">
      <c r="A41" s="21" t="s">
        <v>186</v>
      </c>
      <c r="B41" s="1" t="s">
        <v>49</v>
      </c>
      <c r="C41" s="3" t="s">
        <v>260</v>
      </c>
      <c r="D41" s="32">
        <v>29990.473000000002</v>
      </c>
      <c r="E41" s="32">
        <v>31330.500670000001</v>
      </c>
      <c r="F41" s="39">
        <f t="shared" si="1"/>
        <v>104.4681778443441</v>
      </c>
    </row>
    <row r="42" spans="1:7" s="15" customFormat="1" ht="45" x14ac:dyDescent="0.25">
      <c r="A42" s="21" t="s">
        <v>187</v>
      </c>
      <c r="B42" s="1" t="s">
        <v>51</v>
      </c>
      <c r="C42" s="2" t="s">
        <v>59</v>
      </c>
      <c r="D42" s="32">
        <v>19803.637159999998</v>
      </c>
      <c r="E42" s="32">
        <v>19652.145519999998</v>
      </c>
      <c r="F42" s="39">
        <f t="shared" si="1"/>
        <v>99.235031227970651</v>
      </c>
    </row>
    <row r="43" spans="1:7" s="15" customFormat="1" ht="45" x14ac:dyDescent="0.25">
      <c r="A43" s="21" t="s">
        <v>188</v>
      </c>
      <c r="B43" s="1" t="s">
        <v>50</v>
      </c>
      <c r="C43" s="2" t="s">
        <v>57</v>
      </c>
      <c r="D43" s="32">
        <v>4390.8999999999996</v>
      </c>
      <c r="E43" s="32">
        <v>4510.8924200000001</v>
      </c>
      <c r="F43" s="39">
        <f t="shared" si="1"/>
        <v>102.73275228313103</v>
      </c>
    </row>
    <row r="44" spans="1:7" s="15" customFormat="1" ht="90" x14ac:dyDescent="0.25">
      <c r="A44" s="21" t="s">
        <v>189</v>
      </c>
      <c r="B44" s="1" t="s">
        <v>74</v>
      </c>
      <c r="C44" s="1" t="s">
        <v>73</v>
      </c>
      <c r="D44" s="32">
        <v>0.92776999999999998</v>
      </c>
      <c r="E44" s="32">
        <v>7.6159699999999999</v>
      </c>
      <c r="F44" s="39" t="s">
        <v>373</v>
      </c>
    </row>
    <row r="45" spans="1:7" s="15" customFormat="1" ht="135" x14ac:dyDescent="0.25">
      <c r="A45" s="21" t="s">
        <v>190</v>
      </c>
      <c r="B45" s="1" t="s">
        <v>262</v>
      </c>
      <c r="C45" s="1" t="s">
        <v>263</v>
      </c>
      <c r="D45" s="32">
        <v>41.602229999999999</v>
      </c>
      <c r="E45" s="32">
        <v>51.529829999999997</v>
      </c>
      <c r="F45" s="39" t="s">
        <v>373</v>
      </c>
    </row>
    <row r="46" spans="1:7" s="15" customFormat="1" ht="165" x14ac:dyDescent="0.25">
      <c r="A46" s="21" t="s">
        <v>191</v>
      </c>
      <c r="B46" s="1" t="s">
        <v>341</v>
      </c>
      <c r="C46" s="1" t="s">
        <v>340</v>
      </c>
      <c r="D46" s="32">
        <v>0.12275999999999999</v>
      </c>
      <c r="E46" s="32">
        <v>0.12275999999999999</v>
      </c>
      <c r="F46" s="39">
        <f t="shared" si="1"/>
        <v>100</v>
      </c>
    </row>
    <row r="47" spans="1:7" s="15" customFormat="1" ht="45" x14ac:dyDescent="0.25">
      <c r="A47" s="21" t="s">
        <v>192</v>
      </c>
      <c r="B47" s="1" t="s">
        <v>139</v>
      </c>
      <c r="C47" s="1" t="s">
        <v>140</v>
      </c>
      <c r="D47" s="32">
        <v>218.87575000000001</v>
      </c>
      <c r="E47" s="32">
        <v>218.87575000000001</v>
      </c>
      <c r="F47" s="39">
        <f t="shared" si="1"/>
        <v>100</v>
      </c>
    </row>
    <row r="48" spans="1:7" s="15" customFormat="1" ht="75" x14ac:dyDescent="0.25">
      <c r="A48" s="21" t="s">
        <v>193</v>
      </c>
      <c r="B48" s="1" t="s">
        <v>84</v>
      </c>
      <c r="C48" s="1" t="s">
        <v>105</v>
      </c>
      <c r="D48" s="32">
        <f>D49</f>
        <v>12031.13099</v>
      </c>
      <c r="E48" s="32">
        <f t="shared" ref="E48" si="10">E49</f>
        <v>12031.13099</v>
      </c>
      <c r="F48" s="39">
        <f t="shared" si="1"/>
        <v>100</v>
      </c>
    </row>
    <row r="49" spans="1:6" s="15" customFormat="1" ht="90" x14ac:dyDescent="0.25">
      <c r="A49" s="21" t="s">
        <v>194</v>
      </c>
      <c r="B49" s="1" t="s">
        <v>75</v>
      </c>
      <c r="C49" s="2" t="s">
        <v>83</v>
      </c>
      <c r="D49" s="32">
        <v>12031.13099</v>
      </c>
      <c r="E49" s="32">
        <v>12031.13099</v>
      </c>
      <c r="F49" s="39">
        <f t="shared" si="1"/>
        <v>100</v>
      </c>
    </row>
    <row r="50" spans="1:6" s="15" customFormat="1" ht="90" x14ac:dyDescent="0.25">
      <c r="A50" s="21" t="s">
        <v>195</v>
      </c>
      <c r="B50" s="1" t="s">
        <v>96</v>
      </c>
      <c r="C50" s="1" t="s">
        <v>95</v>
      </c>
      <c r="D50" s="32">
        <f>D52+D51</f>
        <v>9880.4951600000004</v>
      </c>
      <c r="E50" s="32">
        <f t="shared" ref="E50" si="11">E52+E51</f>
        <v>7444.9270500000002</v>
      </c>
      <c r="F50" s="39">
        <f t="shared" si="1"/>
        <v>75.349736318275774</v>
      </c>
    </row>
    <row r="51" spans="1:6" s="15" customFormat="1" ht="121.8" customHeight="1" x14ac:dyDescent="0.25">
      <c r="A51" s="21" t="s">
        <v>196</v>
      </c>
      <c r="B51" s="1" t="s">
        <v>99</v>
      </c>
      <c r="C51" s="2" t="s">
        <v>98</v>
      </c>
      <c r="D51" s="32">
        <v>7292.9951600000004</v>
      </c>
      <c r="E51" s="32">
        <v>4742.74316</v>
      </c>
      <c r="F51" s="39">
        <f t="shared" si="1"/>
        <v>65.031486459947132</v>
      </c>
    </row>
    <row r="52" spans="1:6" s="15" customFormat="1" ht="135" x14ac:dyDescent="0.25">
      <c r="A52" s="21" t="s">
        <v>197</v>
      </c>
      <c r="B52" s="1" t="s">
        <v>97</v>
      </c>
      <c r="C52" s="2" t="s">
        <v>103</v>
      </c>
      <c r="D52" s="32">
        <v>2587.5</v>
      </c>
      <c r="E52" s="32">
        <v>2702.1838899999998</v>
      </c>
      <c r="F52" s="39">
        <f t="shared" si="1"/>
        <v>104.43222763285023</v>
      </c>
    </row>
    <row r="53" spans="1:6" s="15" customFormat="1" x14ac:dyDescent="0.25">
      <c r="A53" s="21" t="s">
        <v>198</v>
      </c>
      <c r="B53" s="1" t="s">
        <v>1</v>
      </c>
      <c r="C53" s="1" t="s">
        <v>10</v>
      </c>
      <c r="D53" s="32">
        <f>D54</f>
        <v>23865</v>
      </c>
      <c r="E53" s="32">
        <f t="shared" ref="E53" si="12">E54</f>
        <v>24335.488379999999</v>
      </c>
      <c r="F53" s="39">
        <f t="shared" si="1"/>
        <v>101.97145769956002</v>
      </c>
    </row>
    <row r="54" spans="1:6" s="15" customFormat="1" x14ac:dyDescent="0.25">
      <c r="A54" s="21" t="s">
        <v>199</v>
      </c>
      <c r="B54" s="1" t="s">
        <v>89</v>
      </c>
      <c r="C54" s="1" t="s">
        <v>88</v>
      </c>
      <c r="D54" s="32">
        <f>D55+D56+D57</f>
        <v>23865</v>
      </c>
      <c r="E54" s="32">
        <f t="shared" ref="E54" si="13">E55+E56+E57</f>
        <v>24335.488379999999</v>
      </c>
      <c r="F54" s="39">
        <f t="shared" si="1"/>
        <v>101.97145769956002</v>
      </c>
    </row>
    <row r="55" spans="1:6" s="15" customFormat="1" ht="30" x14ac:dyDescent="0.25">
      <c r="A55" s="21" t="s">
        <v>200</v>
      </c>
      <c r="B55" s="1" t="s">
        <v>143</v>
      </c>
      <c r="C55" s="1" t="s">
        <v>144</v>
      </c>
      <c r="D55" s="32">
        <v>1438</v>
      </c>
      <c r="E55" s="32">
        <v>1619.08114</v>
      </c>
      <c r="F55" s="39">
        <f t="shared" si="1"/>
        <v>112.59256884561893</v>
      </c>
    </row>
    <row r="56" spans="1:6" s="15" customFormat="1" x14ac:dyDescent="0.25">
      <c r="A56" s="21" t="s">
        <v>201</v>
      </c>
      <c r="B56" s="1" t="s">
        <v>145</v>
      </c>
      <c r="C56" s="1" t="s">
        <v>146</v>
      </c>
      <c r="D56" s="32">
        <v>34</v>
      </c>
      <c r="E56" s="32">
        <v>37.778570000000002</v>
      </c>
      <c r="F56" s="39">
        <f t="shared" si="1"/>
        <v>111.1134411764706</v>
      </c>
    </row>
    <row r="57" spans="1:6" s="15" customFormat="1" x14ac:dyDescent="0.25">
      <c r="A57" s="21" t="s">
        <v>202</v>
      </c>
      <c r="B57" s="1" t="s">
        <v>147</v>
      </c>
      <c r="C57" s="1" t="s">
        <v>148</v>
      </c>
      <c r="D57" s="32">
        <f>D58+D59</f>
        <v>22393</v>
      </c>
      <c r="E57" s="32">
        <f t="shared" ref="E57" si="14">E58+E59</f>
        <v>22678.628669999998</v>
      </c>
      <c r="F57" s="39">
        <f t="shared" si="1"/>
        <v>101.27552659313177</v>
      </c>
    </row>
    <row r="58" spans="1:6" s="15" customFormat="1" x14ac:dyDescent="0.25">
      <c r="A58" s="21" t="s">
        <v>203</v>
      </c>
      <c r="B58" s="1" t="s">
        <v>149</v>
      </c>
      <c r="C58" s="1" t="s">
        <v>150</v>
      </c>
      <c r="D58" s="32">
        <v>115</v>
      </c>
      <c r="E58" s="32">
        <v>401.36527999999998</v>
      </c>
      <c r="F58" s="39" t="s">
        <v>373</v>
      </c>
    </row>
    <row r="59" spans="1:6" s="15" customFormat="1" x14ac:dyDescent="0.25">
      <c r="A59" s="21" t="s">
        <v>204</v>
      </c>
      <c r="B59" s="1" t="s">
        <v>151</v>
      </c>
      <c r="C59" s="1" t="s">
        <v>152</v>
      </c>
      <c r="D59" s="32">
        <v>22278</v>
      </c>
      <c r="E59" s="32">
        <v>22277.26339</v>
      </c>
      <c r="F59" s="39">
        <f t="shared" si="1"/>
        <v>99.996693554179004</v>
      </c>
    </row>
    <row r="60" spans="1:6" s="15" customFormat="1" ht="30" x14ac:dyDescent="0.25">
      <c r="A60" s="21" t="s">
        <v>205</v>
      </c>
      <c r="B60" s="1" t="s">
        <v>12</v>
      </c>
      <c r="C60" s="1" t="s">
        <v>69</v>
      </c>
      <c r="D60" s="32">
        <f>D61</f>
        <v>41486.66173</v>
      </c>
      <c r="E60" s="32">
        <f t="shared" ref="E60" si="15">E61</f>
        <v>41263.489329999997</v>
      </c>
      <c r="F60" s="39">
        <f t="shared" si="1"/>
        <v>99.462062285337794</v>
      </c>
    </row>
    <row r="61" spans="1:6" s="15" customFormat="1" x14ac:dyDescent="0.25">
      <c r="A61" s="21" t="s">
        <v>206</v>
      </c>
      <c r="B61" s="1" t="s">
        <v>81</v>
      </c>
      <c r="C61" s="1" t="s">
        <v>106</v>
      </c>
      <c r="D61" s="32">
        <f>D62+D63</f>
        <v>41486.66173</v>
      </c>
      <c r="E61" s="32">
        <f t="shared" ref="E61" si="16">E62+E63</f>
        <v>41263.489329999997</v>
      </c>
      <c r="F61" s="39">
        <f t="shared" si="1"/>
        <v>99.462062285337794</v>
      </c>
    </row>
    <row r="62" spans="1:6" s="15" customFormat="1" ht="30" x14ac:dyDescent="0.25">
      <c r="A62" s="21" t="s">
        <v>207</v>
      </c>
      <c r="B62" s="1" t="s">
        <v>82</v>
      </c>
      <c r="C62" s="2" t="s">
        <v>107</v>
      </c>
      <c r="D62" s="32">
        <v>41129.533210000001</v>
      </c>
      <c r="E62" s="32">
        <v>40906.360809999998</v>
      </c>
      <c r="F62" s="39">
        <f t="shared" si="1"/>
        <v>99.457391361918638</v>
      </c>
    </row>
    <row r="63" spans="1:6" s="15" customFormat="1" ht="60" x14ac:dyDescent="0.25">
      <c r="A63" s="21" t="s">
        <v>208</v>
      </c>
      <c r="B63" s="1" t="s">
        <v>298</v>
      </c>
      <c r="C63" s="2" t="s">
        <v>299</v>
      </c>
      <c r="D63" s="32">
        <v>357.12851999999998</v>
      </c>
      <c r="E63" s="32">
        <v>357.12851999999998</v>
      </c>
      <c r="F63" s="39">
        <f t="shared" si="1"/>
        <v>100</v>
      </c>
    </row>
    <row r="64" spans="1:6" s="15" customFormat="1" ht="30" x14ac:dyDescent="0.25">
      <c r="A64" s="21" t="s">
        <v>209</v>
      </c>
      <c r="B64" s="1" t="s">
        <v>2</v>
      </c>
      <c r="C64" s="1" t="s">
        <v>11</v>
      </c>
      <c r="D64" s="32">
        <f>D65+D68</f>
        <v>44782.890999999996</v>
      </c>
      <c r="E64" s="32">
        <f>E65+E68</f>
        <v>45500.079230000003</v>
      </c>
      <c r="F64" s="39">
        <f t="shared" si="1"/>
        <v>101.60147818505064</v>
      </c>
    </row>
    <row r="65" spans="1:6" s="15" customFormat="1" ht="75" x14ac:dyDescent="0.25">
      <c r="A65" s="21" t="s">
        <v>210</v>
      </c>
      <c r="B65" s="1" t="s">
        <v>40</v>
      </c>
      <c r="C65" s="1" t="s">
        <v>27</v>
      </c>
      <c r="D65" s="32">
        <f>D66+D67</f>
        <v>7161.2249999999995</v>
      </c>
      <c r="E65" s="32">
        <f>E66+E67</f>
        <v>7724.3137699999997</v>
      </c>
      <c r="F65" s="39">
        <f t="shared" si="1"/>
        <v>107.86302301631356</v>
      </c>
    </row>
    <row r="66" spans="1:6" s="15" customFormat="1" ht="90" x14ac:dyDescent="0.25">
      <c r="A66" s="21" t="s">
        <v>211</v>
      </c>
      <c r="B66" s="1" t="s">
        <v>137</v>
      </c>
      <c r="C66" s="2" t="s">
        <v>259</v>
      </c>
      <c r="D66" s="32">
        <v>6438.44</v>
      </c>
      <c r="E66" s="32">
        <v>6982.2287699999997</v>
      </c>
      <c r="F66" s="39">
        <f t="shared" si="1"/>
        <v>108.44597091842122</v>
      </c>
    </row>
    <row r="67" spans="1:6" s="15" customFormat="1" ht="90" x14ac:dyDescent="0.25">
      <c r="A67" s="21" t="s">
        <v>212</v>
      </c>
      <c r="B67" s="1" t="s">
        <v>138</v>
      </c>
      <c r="C67" s="2" t="s">
        <v>253</v>
      </c>
      <c r="D67" s="32">
        <v>722.78499999999997</v>
      </c>
      <c r="E67" s="32">
        <v>742.08500000000004</v>
      </c>
      <c r="F67" s="39">
        <f t="shared" si="1"/>
        <v>102.6702269692924</v>
      </c>
    </row>
    <row r="68" spans="1:6" s="15" customFormat="1" ht="45" x14ac:dyDescent="0.25">
      <c r="A68" s="21" t="s">
        <v>213</v>
      </c>
      <c r="B68" s="1" t="s">
        <v>38</v>
      </c>
      <c r="C68" s="1" t="s">
        <v>108</v>
      </c>
      <c r="D68" s="32">
        <v>37621.665999999997</v>
      </c>
      <c r="E68" s="32">
        <v>37775.765460000002</v>
      </c>
      <c r="F68" s="39">
        <f t="shared" si="1"/>
        <v>100.40960296654593</v>
      </c>
    </row>
    <row r="69" spans="1:6" s="15" customFormat="1" x14ac:dyDescent="0.25">
      <c r="A69" s="21" t="s">
        <v>214</v>
      </c>
      <c r="B69" s="1" t="s">
        <v>3</v>
      </c>
      <c r="C69" s="1" t="s">
        <v>13</v>
      </c>
      <c r="D69" s="32">
        <v>4466.5923400000001</v>
      </c>
      <c r="E69" s="32">
        <v>7343.3181999999997</v>
      </c>
      <c r="F69" s="39" t="s">
        <v>373</v>
      </c>
    </row>
    <row r="70" spans="1:6" s="15" customFormat="1" x14ac:dyDescent="0.25">
      <c r="A70" s="21" t="s">
        <v>215</v>
      </c>
      <c r="B70" s="1" t="s">
        <v>125</v>
      </c>
      <c r="C70" s="1" t="s">
        <v>126</v>
      </c>
      <c r="D70" s="32">
        <f>D72+D71+D73</f>
        <v>1189.3924199999999</v>
      </c>
      <c r="E70" s="32">
        <f t="shared" ref="E70" si="17">E72+E71+E73</f>
        <v>1241.4419400000002</v>
      </c>
      <c r="F70" s="39">
        <f t="shared" si="1"/>
        <v>104.37614357757555</v>
      </c>
    </row>
    <row r="71" spans="1:6" s="15" customFormat="1" x14ac:dyDescent="0.25">
      <c r="A71" s="21" t="s">
        <v>216</v>
      </c>
      <c r="B71" s="1" t="s">
        <v>300</v>
      </c>
      <c r="C71" s="1" t="s">
        <v>301</v>
      </c>
      <c r="D71" s="32">
        <v>-22.526969999999999</v>
      </c>
      <c r="E71" s="32">
        <v>18.307120000000001</v>
      </c>
      <c r="F71" s="39">
        <f t="shared" si="1"/>
        <v>-81.26756505646344</v>
      </c>
    </row>
    <row r="72" spans="1:6" s="15" customFormat="1" x14ac:dyDescent="0.25">
      <c r="A72" s="21" t="s">
        <v>217</v>
      </c>
      <c r="B72" s="1" t="s">
        <v>128</v>
      </c>
      <c r="C72" s="1" t="s">
        <v>141</v>
      </c>
      <c r="D72" s="32">
        <v>886.11938999999995</v>
      </c>
      <c r="E72" s="32">
        <v>897.32482000000005</v>
      </c>
      <c r="F72" s="39">
        <f t="shared" si="1"/>
        <v>101.26455081859793</v>
      </c>
    </row>
    <row r="73" spans="1:6" s="15" customFormat="1" x14ac:dyDescent="0.25">
      <c r="A73" s="21" t="s">
        <v>218</v>
      </c>
      <c r="B73" s="1" t="s">
        <v>302</v>
      </c>
      <c r="C73" s="1" t="s">
        <v>303</v>
      </c>
      <c r="D73" s="32">
        <f>D74+D75</f>
        <v>325.79999999999995</v>
      </c>
      <c r="E73" s="32">
        <f t="shared" ref="E73" si="18">E74+E75</f>
        <v>325.81</v>
      </c>
      <c r="F73" s="39">
        <f t="shared" si="1"/>
        <v>100.00306936771027</v>
      </c>
    </row>
    <row r="74" spans="1:6" s="15" customFormat="1" ht="30" x14ac:dyDescent="0.25">
      <c r="A74" s="21" t="s">
        <v>219</v>
      </c>
      <c r="B74" s="1" t="s">
        <v>304</v>
      </c>
      <c r="C74" s="2" t="s">
        <v>306</v>
      </c>
      <c r="D74" s="32">
        <v>210.2</v>
      </c>
      <c r="E74" s="32">
        <v>210.2</v>
      </c>
      <c r="F74" s="39">
        <f t="shared" si="1"/>
        <v>100</v>
      </c>
    </row>
    <row r="75" spans="1:6" s="15" customFormat="1" ht="30" x14ac:dyDescent="0.25">
      <c r="A75" s="21" t="s">
        <v>220</v>
      </c>
      <c r="B75" s="1" t="s">
        <v>305</v>
      </c>
      <c r="C75" s="2" t="s">
        <v>307</v>
      </c>
      <c r="D75" s="32">
        <v>115.6</v>
      </c>
      <c r="E75" s="32">
        <v>115.61</v>
      </c>
      <c r="F75" s="39">
        <f t="shared" ref="F75:F139" si="19">E75/D75*100</f>
        <v>100.00865051903114</v>
      </c>
    </row>
    <row r="76" spans="1:6" s="15" customFormat="1" x14ac:dyDescent="0.25">
      <c r="A76" s="21" t="s">
        <v>221</v>
      </c>
      <c r="B76" s="1" t="s">
        <v>4</v>
      </c>
      <c r="C76" s="1" t="s">
        <v>14</v>
      </c>
      <c r="D76" s="32">
        <f>D77+D137+D138+D135</f>
        <v>6013546.8355200002</v>
      </c>
      <c r="E76" s="32">
        <f t="shared" ref="E76" si="20">E77+E137+E138+E135</f>
        <v>6003239.8624600004</v>
      </c>
      <c r="F76" s="39">
        <f t="shared" si="19"/>
        <v>99.828604094357104</v>
      </c>
    </row>
    <row r="77" spans="1:6" s="15" customFormat="1" ht="30" x14ac:dyDescent="0.25">
      <c r="A77" s="21" t="s">
        <v>222</v>
      </c>
      <c r="B77" s="1" t="s">
        <v>28</v>
      </c>
      <c r="C77" s="1" t="s">
        <v>29</v>
      </c>
      <c r="D77" s="32">
        <f>D78+D105+D83+D123</f>
        <v>6050285.5552100008</v>
      </c>
      <c r="E77" s="32">
        <f t="shared" ref="E77" si="21">E78+E105+E83+E123</f>
        <v>6039160.7694300003</v>
      </c>
      <c r="F77" s="39">
        <f t="shared" si="19"/>
        <v>99.816127921922288</v>
      </c>
    </row>
    <row r="78" spans="1:6" s="15" customFormat="1" ht="30" x14ac:dyDescent="0.25">
      <c r="A78" s="21" t="s">
        <v>223</v>
      </c>
      <c r="B78" s="1" t="s">
        <v>115</v>
      </c>
      <c r="C78" s="1" t="s">
        <v>80</v>
      </c>
      <c r="D78" s="32">
        <f>D79+D80+D81+D82</f>
        <v>2295457.2949999999</v>
      </c>
      <c r="E78" s="32">
        <f t="shared" ref="E78" si="22">E79+E80+E81+E82</f>
        <v>2295457.2949999999</v>
      </c>
      <c r="F78" s="39">
        <f t="shared" si="19"/>
        <v>100</v>
      </c>
    </row>
    <row r="79" spans="1:6" s="15" customFormat="1" ht="30" x14ac:dyDescent="0.25">
      <c r="A79" s="21" t="s">
        <v>224</v>
      </c>
      <c r="B79" s="1" t="s">
        <v>77</v>
      </c>
      <c r="C79" s="1" t="s">
        <v>79</v>
      </c>
      <c r="D79" s="32">
        <v>1959429</v>
      </c>
      <c r="E79" s="32">
        <v>1959429</v>
      </c>
      <c r="F79" s="39">
        <f t="shared" si="19"/>
        <v>100</v>
      </c>
    </row>
    <row r="80" spans="1:6" s="15" customFormat="1" ht="30" x14ac:dyDescent="0.25">
      <c r="A80" s="21" t="s">
        <v>225</v>
      </c>
      <c r="B80" s="1" t="s">
        <v>90</v>
      </c>
      <c r="C80" s="1" t="s">
        <v>109</v>
      </c>
      <c r="D80" s="32">
        <v>317833</v>
      </c>
      <c r="E80" s="32">
        <v>317833</v>
      </c>
      <c r="F80" s="39">
        <f t="shared" si="19"/>
        <v>100</v>
      </c>
    </row>
    <row r="81" spans="1:6" s="15" customFormat="1" ht="30" x14ac:dyDescent="0.25">
      <c r="A81" s="21" t="s">
        <v>226</v>
      </c>
      <c r="B81" s="1" t="s">
        <v>344</v>
      </c>
      <c r="C81" s="1" t="s">
        <v>342</v>
      </c>
      <c r="D81" s="32">
        <v>11695.295</v>
      </c>
      <c r="E81" s="32">
        <v>11695.295</v>
      </c>
      <c r="F81" s="39">
        <f t="shared" si="19"/>
        <v>100</v>
      </c>
    </row>
    <row r="82" spans="1:6" s="15" customFormat="1" x14ac:dyDescent="0.25">
      <c r="A82" s="21" t="s">
        <v>227</v>
      </c>
      <c r="B82" s="1" t="s">
        <v>345</v>
      </c>
      <c r="C82" s="1" t="s">
        <v>343</v>
      </c>
      <c r="D82" s="32">
        <v>6500</v>
      </c>
      <c r="E82" s="32">
        <v>6500</v>
      </c>
      <c r="F82" s="39">
        <f t="shared" si="19"/>
        <v>100</v>
      </c>
    </row>
    <row r="83" spans="1:6" s="15" customFormat="1" ht="30" x14ac:dyDescent="0.25">
      <c r="A83" s="21" t="s">
        <v>228</v>
      </c>
      <c r="B83" s="1" t="s">
        <v>91</v>
      </c>
      <c r="C83" s="1" t="s">
        <v>92</v>
      </c>
      <c r="D83" s="32">
        <f>D93+D90+D89+D92+D91+D84+D87+D88</f>
        <v>1242811.3799800002</v>
      </c>
      <c r="E83" s="32">
        <f t="shared" ref="E83" si="23">E93+E90+E89+E92+E91+E84+E87+E88</f>
        <v>1236355.1407300001</v>
      </c>
      <c r="F83" s="39">
        <f t="shared" si="19"/>
        <v>99.480513346272701</v>
      </c>
    </row>
    <row r="84" spans="1:6" s="15" customFormat="1" ht="30" x14ac:dyDescent="0.25">
      <c r="A84" s="21" t="s">
        <v>229</v>
      </c>
      <c r="B84" s="1" t="s">
        <v>270</v>
      </c>
      <c r="C84" s="1" t="s">
        <v>271</v>
      </c>
      <c r="D84" s="32">
        <f>D85+D86</f>
        <v>967476.5</v>
      </c>
      <c r="E84" s="32">
        <f t="shared" ref="E84" si="24">E85+E86</f>
        <v>967476.40788000007</v>
      </c>
      <c r="F84" s="39">
        <f t="shared" si="19"/>
        <v>99.999990478321692</v>
      </c>
    </row>
    <row r="85" spans="1:6" s="15" customFormat="1" ht="60" x14ac:dyDescent="0.25">
      <c r="A85" s="21" t="s">
        <v>230</v>
      </c>
      <c r="B85" s="1" t="s">
        <v>270</v>
      </c>
      <c r="C85" s="2" t="s">
        <v>268</v>
      </c>
      <c r="D85" s="32">
        <v>857625.1</v>
      </c>
      <c r="E85" s="32">
        <v>857625.00788000005</v>
      </c>
      <c r="F85" s="39">
        <f t="shared" si="19"/>
        <v>99.999989258709903</v>
      </c>
    </row>
    <row r="86" spans="1:6" s="15" customFormat="1" ht="60" x14ac:dyDescent="0.25">
      <c r="A86" s="21" t="s">
        <v>231</v>
      </c>
      <c r="B86" s="1" t="s">
        <v>270</v>
      </c>
      <c r="C86" s="2" t="s">
        <v>269</v>
      </c>
      <c r="D86" s="32">
        <v>109851.4</v>
      </c>
      <c r="E86" s="32">
        <v>109851.4</v>
      </c>
      <c r="F86" s="39">
        <f t="shared" si="19"/>
        <v>100</v>
      </c>
    </row>
    <row r="87" spans="1:6" s="15" customFormat="1" ht="90" x14ac:dyDescent="0.25">
      <c r="A87" s="21" t="s">
        <v>232</v>
      </c>
      <c r="B87" s="1" t="s">
        <v>308</v>
      </c>
      <c r="C87" s="1" t="s">
        <v>309</v>
      </c>
      <c r="D87" s="32">
        <v>23565.60929</v>
      </c>
      <c r="E87" s="32">
        <v>17182.10888</v>
      </c>
      <c r="F87" s="39">
        <f t="shared" si="19"/>
        <v>72.911795610950662</v>
      </c>
    </row>
    <row r="88" spans="1:6" s="15" customFormat="1" ht="75" x14ac:dyDescent="0.25">
      <c r="A88" s="21" t="s">
        <v>233</v>
      </c>
      <c r="B88" s="1" t="s">
        <v>310</v>
      </c>
      <c r="C88" s="1" t="s">
        <v>311</v>
      </c>
      <c r="D88" s="32">
        <v>1177.6828</v>
      </c>
      <c r="E88" s="32">
        <v>1108.52315</v>
      </c>
      <c r="F88" s="39">
        <f t="shared" si="19"/>
        <v>94.127480676460578</v>
      </c>
    </row>
    <row r="89" spans="1:6" s="15" customFormat="1" ht="30" x14ac:dyDescent="0.25">
      <c r="A89" s="21" t="s">
        <v>234</v>
      </c>
      <c r="B89" s="1" t="s">
        <v>123</v>
      </c>
      <c r="C89" s="1" t="s">
        <v>254</v>
      </c>
      <c r="D89" s="32">
        <v>282.10000000000002</v>
      </c>
      <c r="E89" s="32">
        <v>282.10000000000002</v>
      </c>
      <c r="F89" s="39">
        <f t="shared" si="19"/>
        <v>100</v>
      </c>
    </row>
    <row r="90" spans="1:6" s="15" customFormat="1" ht="75" x14ac:dyDescent="0.25">
      <c r="A90" s="21" t="s">
        <v>235</v>
      </c>
      <c r="B90" s="1" t="s">
        <v>265</v>
      </c>
      <c r="C90" s="1" t="s">
        <v>264</v>
      </c>
      <c r="D90" s="32">
        <v>99702.5</v>
      </c>
      <c r="E90" s="32">
        <v>99702.5</v>
      </c>
      <c r="F90" s="39">
        <f t="shared" si="19"/>
        <v>100</v>
      </c>
    </row>
    <row r="91" spans="1:6" s="15" customFormat="1" ht="45" x14ac:dyDescent="0.25">
      <c r="A91" s="21" t="s">
        <v>236</v>
      </c>
      <c r="B91" s="1" t="s">
        <v>281</v>
      </c>
      <c r="C91" s="1" t="s">
        <v>282</v>
      </c>
      <c r="D91" s="32">
        <v>5004.5878899999998</v>
      </c>
      <c r="E91" s="32">
        <v>5001.1008199999997</v>
      </c>
      <c r="F91" s="39">
        <f t="shared" si="19"/>
        <v>99.930322534509429</v>
      </c>
    </row>
    <row r="92" spans="1:6" s="15" customFormat="1" x14ac:dyDescent="0.25">
      <c r="A92" s="21" t="s">
        <v>237</v>
      </c>
      <c r="B92" s="1" t="s">
        <v>132</v>
      </c>
      <c r="C92" s="1" t="s">
        <v>131</v>
      </c>
      <c r="D92" s="32">
        <v>237</v>
      </c>
      <c r="E92" s="32">
        <v>237</v>
      </c>
      <c r="F92" s="39">
        <f t="shared" si="19"/>
        <v>100</v>
      </c>
    </row>
    <row r="93" spans="1:6" s="15" customFormat="1" x14ac:dyDescent="0.25">
      <c r="A93" s="21" t="s">
        <v>238</v>
      </c>
      <c r="B93" s="1" t="s">
        <v>93</v>
      </c>
      <c r="C93" s="1" t="s">
        <v>94</v>
      </c>
      <c r="D93" s="32">
        <f>D94+D95+D96+D97+D98+D99+D100+D101+D102+D103+D104</f>
        <v>145365.4</v>
      </c>
      <c r="E93" s="32">
        <f t="shared" ref="E93" si="25">E94+E95+E96+E97+E98+E99+E100+E101+E102+E103+E104</f>
        <v>145365.4</v>
      </c>
      <c r="F93" s="39">
        <f t="shared" si="19"/>
        <v>100</v>
      </c>
    </row>
    <row r="94" spans="1:6" s="15" customFormat="1" ht="60" x14ac:dyDescent="0.25">
      <c r="A94" s="21" t="s">
        <v>239</v>
      </c>
      <c r="B94" s="1" t="s">
        <v>93</v>
      </c>
      <c r="C94" s="2" t="s">
        <v>102</v>
      </c>
      <c r="D94" s="32">
        <v>90890</v>
      </c>
      <c r="E94" s="32">
        <v>90890</v>
      </c>
      <c r="F94" s="39">
        <f t="shared" si="19"/>
        <v>100</v>
      </c>
    </row>
    <row r="95" spans="1:6" s="15" customFormat="1" ht="75" x14ac:dyDescent="0.25">
      <c r="A95" s="21" t="s">
        <v>240</v>
      </c>
      <c r="B95" s="1" t="s">
        <v>93</v>
      </c>
      <c r="C95" s="2" t="s">
        <v>129</v>
      </c>
      <c r="D95" s="32">
        <v>42896</v>
      </c>
      <c r="E95" s="32">
        <v>42896</v>
      </c>
      <c r="F95" s="39">
        <f t="shared" si="19"/>
        <v>100</v>
      </c>
    </row>
    <row r="96" spans="1:6" s="15" customFormat="1" ht="60" x14ac:dyDescent="0.25">
      <c r="A96" s="21" t="s">
        <v>241</v>
      </c>
      <c r="B96" s="1" t="s">
        <v>93</v>
      </c>
      <c r="C96" s="2" t="s">
        <v>266</v>
      </c>
      <c r="D96" s="32">
        <v>444.5</v>
      </c>
      <c r="E96" s="32">
        <v>444.5</v>
      </c>
      <c r="F96" s="39">
        <f t="shared" si="19"/>
        <v>100</v>
      </c>
    </row>
    <row r="97" spans="1:6" s="15" customFormat="1" ht="60" x14ac:dyDescent="0.25">
      <c r="A97" s="21" t="s">
        <v>242</v>
      </c>
      <c r="B97" s="1" t="s">
        <v>93</v>
      </c>
      <c r="C97" s="2" t="s">
        <v>255</v>
      </c>
      <c r="D97" s="32">
        <v>121.9</v>
      </c>
      <c r="E97" s="32">
        <v>121.9</v>
      </c>
      <c r="F97" s="39">
        <f t="shared" si="19"/>
        <v>100</v>
      </c>
    </row>
    <row r="98" spans="1:6" s="15" customFormat="1" ht="60" x14ac:dyDescent="0.25">
      <c r="A98" s="21" t="s">
        <v>243</v>
      </c>
      <c r="B98" s="1" t="s">
        <v>93</v>
      </c>
      <c r="C98" s="2" t="s">
        <v>256</v>
      </c>
      <c r="D98" s="32">
        <v>243.6</v>
      </c>
      <c r="E98" s="32">
        <v>243.6</v>
      </c>
      <c r="F98" s="39">
        <f t="shared" si="19"/>
        <v>100</v>
      </c>
    </row>
    <row r="99" spans="1:6" s="15" customFormat="1" ht="75" x14ac:dyDescent="0.25">
      <c r="A99" s="21" t="s">
        <v>244</v>
      </c>
      <c r="B99" s="1" t="s">
        <v>93</v>
      </c>
      <c r="C99" s="2" t="s">
        <v>122</v>
      </c>
      <c r="D99" s="32">
        <v>122.4</v>
      </c>
      <c r="E99" s="32">
        <v>122.4</v>
      </c>
      <c r="F99" s="39">
        <f t="shared" si="19"/>
        <v>100</v>
      </c>
    </row>
    <row r="100" spans="1:6" s="15" customFormat="1" ht="60" x14ac:dyDescent="0.25">
      <c r="A100" s="21" t="s">
        <v>245</v>
      </c>
      <c r="B100" s="1" t="s">
        <v>93</v>
      </c>
      <c r="C100" s="2" t="s">
        <v>257</v>
      </c>
      <c r="D100" s="32">
        <v>2268.5</v>
      </c>
      <c r="E100" s="32">
        <v>2268.5</v>
      </c>
      <c r="F100" s="39">
        <f t="shared" si="19"/>
        <v>100</v>
      </c>
    </row>
    <row r="101" spans="1:6" s="15" customFormat="1" ht="45" x14ac:dyDescent="0.25">
      <c r="A101" s="21" t="s">
        <v>246</v>
      </c>
      <c r="B101" s="1" t="s">
        <v>93</v>
      </c>
      <c r="C101" s="2" t="s">
        <v>267</v>
      </c>
      <c r="D101" s="32">
        <v>63.7</v>
      </c>
      <c r="E101" s="32">
        <v>63.7</v>
      </c>
      <c r="F101" s="39">
        <f t="shared" si="19"/>
        <v>100</v>
      </c>
    </row>
    <row r="102" spans="1:6" s="15" customFormat="1" ht="60" x14ac:dyDescent="0.25">
      <c r="A102" s="21" t="s">
        <v>247</v>
      </c>
      <c r="B102" s="1" t="s">
        <v>93</v>
      </c>
      <c r="C102" s="2" t="s">
        <v>362</v>
      </c>
      <c r="D102" s="32">
        <v>91.9</v>
      </c>
      <c r="E102" s="32">
        <v>91.9</v>
      </c>
      <c r="F102" s="39">
        <f t="shared" si="19"/>
        <v>100</v>
      </c>
    </row>
    <row r="103" spans="1:6" s="15" customFormat="1" ht="45" x14ac:dyDescent="0.25">
      <c r="A103" s="21" t="s">
        <v>248</v>
      </c>
      <c r="B103" s="1" t="s">
        <v>93</v>
      </c>
      <c r="C103" s="2" t="s">
        <v>312</v>
      </c>
      <c r="D103" s="32">
        <v>1017.9</v>
      </c>
      <c r="E103" s="32">
        <v>1017.9</v>
      </c>
      <c r="F103" s="39">
        <f t="shared" si="19"/>
        <v>100</v>
      </c>
    </row>
    <row r="104" spans="1:6" s="15" customFormat="1" ht="90" x14ac:dyDescent="0.25">
      <c r="A104" s="21" t="s">
        <v>249</v>
      </c>
      <c r="B104" s="1" t="s">
        <v>93</v>
      </c>
      <c r="C104" s="2" t="s">
        <v>329</v>
      </c>
      <c r="D104" s="32">
        <v>7205</v>
      </c>
      <c r="E104" s="32">
        <v>7205</v>
      </c>
      <c r="F104" s="39">
        <f t="shared" si="19"/>
        <v>100</v>
      </c>
    </row>
    <row r="105" spans="1:6" s="24" customFormat="1" ht="30" x14ac:dyDescent="0.25">
      <c r="A105" s="21" t="s">
        <v>250</v>
      </c>
      <c r="B105" s="1" t="s">
        <v>64</v>
      </c>
      <c r="C105" s="1" t="s">
        <v>110</v>
      </c>
      <c r="D105" s="32">
        <f>D106+D107+D118+D120+D119+D117</f>
        <v>2048188.2000000004</v>
      </c>
      <c r="E105" s="32">
        <f t="shared" ref="E105" si="26">E106+E107+E118+E120+E119+E117</f>
        <v>2048795.2334700001</v>
      </c>
      <c r="F105" s="39">
        <f t="shared" si="19"/>
        <v>100.02963758262055</v>
      </c>
    </row>
    <row r="106" spans="1:6" s="24" customFormat="1" ht="30" x14ac:dyDescent="0.25">
      <c r="A106" s="21" t="s">
        <v>251</v>
      </c>
      <c r="B106" s="1" t="s">
        <v>65</v>
      </c>
      <c r="C106" s="1" t="s">
        <v>111</v>
      </c>
      <c r="D106" s="32">
        <v>19055.3</v>
      </c>
      <c r="E106" s="32">
        <v>18002.849999999999</v>
      </c>
      <c r="F106" s="39">
        <f t="shared" si="19"/>
        <v>94.476864704307985</v>
      </c>
    </row>
    <row r="107" spans="1:6" s="15" customFormat="1" ht="30" x14ac:dyDescent="0.25">
      <c r="A107" s="21" t="s">
        <v>272</v>
      </c>
      <c r="B107" s="1" t="s">
        <v>66</v>
      </c>
      <c r="C107" s="1" t="s">
        <v>24</v>
      </c>
      <c r="D107" s="32">
        <f>D108+D109+D110+D111+D113+D114+D115+D116+D112</f>
        <v>169008.4</v>
      </c>
      <c r="E107" s="32">
        <f t="shared" ref="E107" si="27">E108+E109+E110+E111+E113+E114+E115+E116+E112</f>
        <v>165648.56899999999</v>
      </c>
      <c r="F107" s="39">
        <f t="shared" si="19"/>
        <v>98.012033129714254</v>
      </c>
    </row>
    <row r="108" spans="1:6" s="15" customFormat="1" ht="60" x14ac:dyDescent="0.25">
      <c r="A108" s="21" t="s">
        <v>273</v>
      </c>
      <c r="B108" s="1" t="s">
        <v>66</v>
      </c>
      <c r="C108" s="2" t="s">
        <v>78</v>
      </c>
      <c r="D108" s="32">
        <v>314</v>
      </c>
      <c r="E108" s="32">
        <v>314</v>
      </c>
      <c r="F108" s="39">
        <f t="shared" si="19"/>
        <v>100</v>
      </c>
    </row>
    <row r="109" spans="1:6" s="15" customFormat="1" ht="60" x14ac:dyDescent="0.25">
      <c r="A109" s="21" t="s">
        <v>274</v>
      </c>
      <c r="B109" s="1" t="s">
        <v>66</v>
      </c>
      <c r="C109" s="2" t="s">
        <v>43</v>
      </c>
      <c r="D109" s="32">
        <v>156873.4</v>
      </c>
      <c r="E109" s="32">
        <v>153513.60000000001</v>
      </c>
      <c r="F109" s="39">
        <f t="shared" si="19"/>
        <v>97.858272976808053</v>
      </c>
    </row>
    <row r="110" spans="1:6" s="15" customFormat="1" ht="60" x14ac:dyDescent="0.25">
      <c r="A110" s="21" t="s">
        <v>283</v>
      </c>
      <c r="B110" s="1" t="s">
        <v>66</v>
      </c>
      <c r="C110" s="3" t="s">
        <v>41</v>
      </c>
      <c r="D110" s="32">
        <v>0.2</v>
      </c>
      <c r="E110" s="32">
        <v>0.2</v>
      </c>
      <c r="F110" s="39">
        <f t="shared" si="19"/>
        <v>100</v>
      </c>
    </row>
    <row r="111" spans="1:6" s="15" customFormat="1" ht="30" x14ac:dyDescent="0.25">
      <c r="A111" s="21" t="s">
        <v>292</v>
      </c>
      <c r="B111" s="1" t="s">
        <v>66</v>
      </c>
      <c r="C111" s="3" t="s">
        <v>42</v>
      </c>
      <c r="D111" s="32">
        <v>152.4</v>
      </c>
      <c r="E111" s="32">
        <v>152.4</v>
      </c>
      <c r="F111" s="39">
        <f t="shared" si="19"/>
        <v>100</v>
      </c>
    </row>
    <row r="112" spans="1:6" s="15" customFormat="1" ht="60" x14ac:dyDescent="0.25">
      <c r="A112" s="21" t="s">
        <v>293</v>
      </c>
      <c r="B112" s="1" t="s">
        <v>66</v>
      </c>
      <c r="C112" s="3" t="s">
        <v>133</v>
      </c>
      <c r="D112" s="32">
        <v>4005</v>
      </c>
      <c r="E112" s="32">
        <v>4005</v>
      </c>
      <c r="F112" s="39">
        <f t="shared" si="19"/>
        <v>100</v>
      </c>
    </row>
    <row r="113" spans="1:6" s="15" customFormat="1" ht="105" x14ac:dyDescent="0.25">
      <c r="A113" s="21" t="s">
        <v>294</v>
      </c>
      <c r="B113" s="1" t="s">
        <v>66</v>
      </c>
      <c r="C113" s="3" t="s">
        <v>117</v>
      </c>
      <c r="D113" s="32">
        <v>0.2</v>
      </c>
      <c r="E113" s="32">
        <v>0.16908000000000001</v>
      </c>
      <c r="F113" s="39">
        <f t="shared" si="19"/>
        <v>84.54</v>
      </c>
    </row>
    <row r="114" spans="1:6" s="15" customFormat="1" ht="60" x14ac:dyDescent="0.25">
      <c r="A114" s="21" t="s">
        <v>295</v>
      </c>
      <c r="B114" s="1" t="s">
        <v>66</v>
      </c>
      <c r="C114" s="3" t="s">
        <v>87</v>
      </c>
      <c r="D114" s="32">
        <v>2319.9</v>
      </c>
      <c r="E114" s="32">
        <v>2319.9</v>
      </c>
      <c r="F114" s="39">
        <f t="shared" si="19"/>
        <v>100</v>
      </c>
    </row>
    <row r="115" spans="1:6" s="15" customFormat="1" ht="90" x14ac:dyDescent="0.25">
      <c r="A115" s="21" t="s">
        <v>296</v>
      </c>
      <c r="B115" s="1" t="s">
        <v>66</v>
      </c>
      <c r="C115" s="3" t="s">
        <v>63</v>
      </c>
      <c r="D115" s="32">
        <v>5154.8</v>
      </c>
      <c r="E115" s="32">
        <v>5154.8</v>
      </c>
      <c r="F115" s="39">
        <f t="shared" si="19"/>
        <v>100</v>
      </c>
    </row>
    <row r="116" spans="1:6" s="15" customFormat="1" ht="60" x14ac:dyDescent="0.25">
      <c r="A116" s="21" t="s">
        <v>297</v>
      </c>
      <c r="B116" s="1" t="s">
        <v>66</v>
      </c>
      <c r="C116" s="3" t="s">
        <v>118</v>
      </c>
      <c r="D116" s="32">
        <v>188.5</v>
      </c>
      <c r="E116" s="32">
        <v>188.49992</v>
      </c>
      <c r="F116" s="39">
        <f t="shared" si="19"/>
        <v>99.99995755968169</v>
      </c>
    </row>
    <row r="117" spans="1:6" s="15" customFormat="1" ht="60" x14ac:dyDescent="0.25">
      <c r="A117" s="21" t="s">
        <v>318</v>
      </c>
      <c r="B117" s="1" t="s">
        <v>85</v>
      </c>
      <c r="C117" s="6" t="s">
        <v>86</v>
      </c>
      <c r="D117" s="32">
        <v>31.8</v>
      </c>
      <c r="E117" s="32">
        <v>6.2160000000000002</v>
      </c>
      <c r="F117" s="39">
        <f t="shared" si="19"/>
        <v>19.547169811320757</v>
      </c>
    </row>
    <row r="118" spans="1:6" s="15" customFormat="1" ht="30" x14ac:dyDescent="0.25">
      <c r="A118" s="21" t="s">
        <v>319</v>
      </c>
      <c r="B118" s="1" t="s">
        <v>67</v>
      </c>
      <c r="C118" s="1" t="s">
        <v>26</v>
      </c>
      <c r="D118" s="32">
        <v>49012.4</v>
      </c>
      <c r="E118" s="32">
        <v>48963.998469999999</v>
      </c>
      <c r="F118" s="39">
        <f t="shared" si="19"/>
        <v>99.901246358064483</v>
      </c>
    </row>
    <row r="119" spans="1:6" s="15" customFormat="1" ht="45" x14ac:dyDescent="0.25">
      <c r="A119" s="21" t="s">
        <v>320</v>
      </c>
      <c r="B119" s="1" t="s">
        <v>100</v>
      </c>
      <c r="C119" s="1" t="s">
        <v>101</v>
      </c>
      <c r="D119" s="32">
        <v>169.1</v>
      </c>
      <c r="E119" s="32">
        <v>169.1</v>
      </c>
      <c r="F119" s="39">
        <f t="shared" si="19"/>
        <v>100</v>
      </c>
    </row>
    <row r="120" spans="1:6" s="15" customFormat="1" x14ac:dyDescent="0.25">
      <c r="A120" s="21" t="s">
        <v>321</v>
      </c>
      <c r="B120" s="1" t="s">
        <v>68</v>
      </c>
      <c r="C120" s="1" t="s">
        <v>21</v>
      </c>
      <c r="D120" s="32">
        <f>D121+D122</f>
        <v>1810911.2000000002</v>
      </c>
      <c r="E120" s="32">
        <f t="shared" ref="E120" si="28">E121+E122</f>
        <v>1816004.5</v>
      </c>
      <c r="F120" s="39">
        <f t="shared" si="19"/>
        <v>100.28125619853694</v>
      </c>
    </row>
    <row r="121" spans="1:6" s="25" customFormat="1" ht="90" x14ac:dyDescent="0.25">
      <c r="A121" s="21" t="s">
        <v>322</v>
      </c>
      <c r="B121" s="1" t="s">
        <v>68</v>
      </c>
      <c r="C121" s="3" t="s">
        <v>112</v>
      </c>
      <c r="D121" s="32">
        <v>931473.3</v>
      </c>
      <c r="E121" s="32">
        <v>931473.3</v>
      </c>
      <c r="F121" s="39">
        <f t="shared" si="19"/>
        <v>100</v>
      </c>
    </row>
    <row r="122" spans="1:6" s="27" customFormat="1" ht="60" x14ac:dyDescent="0.25">
      <c r="A122" s="21" t="s">
        <v>323</v>
      </c>
      <c r="B122" s="26" t="s">
        <v>68</v>
      </c>
      <c r="C122" s="7" t="s">
        <v>60</v>
      </c>
      <c r="D122" s="33">
        <v>879437.9</v>
      </c>
      <c r="E122" s="33">
        <v>884531.19999999995</v>
      </c>
      <c r="F122" s="39">
        <f t="shared" si="19"/>
        <v>100.57915402554289</v>
      </c>
    </row>
    <row r="123" spans="1:6" s="27" customFormat="1" x14ac:dyDescent="0.25">
      <c r="A123" s="21" t="s">
        <v>324</v>
      </c>
      <c r="B123" s="1" t="s">
        <v>119</v>
      </c>
      <c r="C123" s="1" t="s">
        <v>120</v>
      </c>
      <c r="D123" s="34">
        <f>D125+D126+D127+D124</f>
        <v>463828.68023</v>
      </c>
      <c r="E123" s="34">
        <f t="shared" ref="E123" si="29">E125+E126+E127+E124</f>
        <v>458553.10023000004</v>
      </c>
      <c r="F123" s="39">
        <f t="shared" si="19"/>
        <v>98.862601597343229</v>
      </c>
    </row>
    <row r="124" spans="1:6" s="27" customFormat="1" ht="121.8" customHeight="1" x14ac:dyDescent="0.25">
      <c r="A124" s="21" t="s">
        <v>325</v>
      </c>
      <c r="B124" s="1" t="s">
        <v>358</v>
      </c>
      <c r="C124" s="1" t="s">
        <v>346</v>
      </c>
      <c r="D124" s="34">
        <v>569</v>
      </c>
      <c r="E124" s="34">
        <v>569</v>
      </c>
      <c r="F124" s="39">
        <f t="shared" si="19"/>
        <v>100</v>
      </c>
    </row>
    <row r="125" spans="1:6" s="27" customFormat="1" ht="60" x14ac:dyDescent="0.25">
      <c r="A125" s="21" t="s">
        <v>326</v>
      </c>
      <c r="B125" s="1" t="s">
        <v>284</v>
      </c>
      <c r="C125" s="1" t="s">
        <v>286</v>
      </c>
      <c r="D125" s="34">
        <v>4062.7712200000001</v>
      </c>
      <c r="E125" s="34">
        <v>4062.7712200000001</v>
      </c>
      <c r="F125" s="39">
        <f t="shared" si="19"/>
        <v>100</v>
      </c>
    </row>
    <row r="126" spans="1:6" s="27" customFormat="1" ht="105" x14ac:dyDescent="0.25">
      <c r="A126" s="21" t="s">
        <v>327</v>
      </c>
      <c r="B126" s="1" t="s">
        <v>285</v>
      </c>
      <c r="C126" s="1" t="s">
        <v>287</v>
      </c>
      <c r="D126" s="34">
        <v>90212.3</v>
      </c>
      <c r="E126" s="34">
        <v>90212.3</v>
      </c>
      <c r="F126" s="39">
        <f t="shared" si="19"/>
        <v>100</v>
      </c>
    </row>
    <row r="127" spans="1:6" s="27" customFormat="1" ht="30" x14ac:dyDescent="0.25">
      <c r="A127" s="21" t="s">
        <v>328</v>
      </c>
      <c r="B127" s="1" t="s">
        <v>124</v>
      </c>
      <c r="C127" s="1" t="s">
        <v>121</v>
      </c>
      <c r="D127" s="34">
        <f>D128+D129+D130+D131+D132+D134+D133</f>
        <v>368984.60901000001</v>
      </c>
      <c r="E127" s="34">
        <f t="shared" ref="E127" si="30">E128+E129+E130+E131+E132+E134+E133</f>
        <v>363709.02901000006</v>
      </c>
      <c r="F127" s="39">
        <f t="shared" si="19"/>
        <v>98.570243887907807</v>
      </c>
    </row>
    <row r="128" spans="1:6" s="27" customFormat="1" ht="75" x14ac:dyDescent="0.25">
      <c r="A128" s="21" t="s">
        <v>330</v>
      </c>
      <c r="B128" s="1" t="s">
        <v>124</v>
      </c>
      <c r="C128" s="2" t="s">
        <v>288</v>
      </c>
      <c r="D128" s="34">
        <v>228406.39999999999</v>
      </c>
      <c r="E128" s="34">
        <v>228406.32</v>
      </c>
      <c r="F128" s="39">
        <f t="shared" si="19"/>
        <v>99.999964974711759</v>
      </c>
    </row>
    <row r="129" spans="1:6" s="27" customFormat="1" ht="75" x14ac:dyDescent="0.25">
      <c r="A129" s="21" t="s">
        <v>335</v>
      </c>
      <c r="B129" s="1" t="s">
        <v>124</v>
      </c>
      <c r="C129" s="2" t="s">
        <v>289</v>
      </c>
      <c r="D129" s="34">
        <v>79706.100000000006</v>
      </c>
      <c r="E129" s="34">
        <v>79706.100000000006</v>
      </c>
      <c r="F129" s="39">
        <f t="shared" si="19"/>
        <v>100</v>
      </c>
    </row>
    <row r="130" spans="1:6" s="27" customFormat="1" ht="120" x14ac:dyDescent="0.25">
      <c r="A130" s="21" t="s">
        <v>348</v>
      </c>
      <c r="B130" s="1" t="s">
        <v>124</v>
      </c>
      <c r="C130" s="3" t="s">
        <v>258</v>
      </c>
      <c r="D130" s="34">
        <v>2887</v>
      </c>
      <c r="E130" s="34">
        <v>2887</v>
      </c>
      <c r="F130" s="39">
        <f t="shared" si="19"/>
        <v>100</v>
      </c>
    </row>
    <row r="131" spans="1:6" s="27" customFormat="1" ht="90" x14ac:dyDescent="0.25">
      <c r="A131" s="21" t="s">
        <v>349</v>
      </c>
      <c r="B131" s="1" t="s">
        <v>124</v>
      </c>
      <c r="C131" s="8" t="s">
        <v>290</v>
      </c>
      <c r="D131" s="34">
        <v>10233.700000000001</v>
      </c>
      <c r="E131" s="34">
        <v>10233.700000000001</v>
      </c>
      <c r="F131" s="39">
        <f t="shared" si="19"/>
        <v>100</v>
      </c>
    </row>
    <row r="132" spans="1:6" s="27" customFormat="1" ht="120" x14ac:dyDescent="0.25">
      <c r="A132" s="21" t="s">
        <v>350</v>
      </c>
      <c r="B132" s="1" t="s">
        <v>124</v>
      </c>
      <c r="C132" s="8" t="s">
        <v>291</v>
      </c>
      <c r="D132" s="34">
        <v>443</v>
      </c>
      <c r="E132" s="34">
        <v>443</v>
      </c>
      <c r="F132" s="39">
        <f t="shared" si="19"/>
        <v>100</v>
      </c>
    </row>
    <row r="133" spans="1:6" s="27" customFormat="1" ht="105" x14ac:dyDescent="0.25">
      <c r="A133" s="21" t="s">
        <v>351</v>
      </c>
      <c r="B133" s="1" t="s">
        <v>124</v>
      </c>
      <c r="C133" s="8" t="s">
        <v>347</v>
      </c>
      <c r="D133" s="34">
        <v>32791</v>
      </c>
      <c r="E133" s="34">
        <v>32791</v>
      </c>
      <c r="F133" s="39">
        <f t="shared" si="19"/>
        <v>100</v>
      </c>
    </row>
    <row r="134" spans="1:6" s="27" customFormat="1" ht="60" x14ac:dyDescent="0.25">
      <c r="A134" s="21" t="s">
        <v>352</v>
      </c>
      <c r="B134" s="1" t="s">
        <v>124</v>
      </c>
      <c r="C134" s="8" t="s">
        <v>313</v>
      </c>
      <c r="D134" s="34">
        <v>14517.409009999999</v>
      </c>
      <c r="E134" s="34">
        <v>9241.9090099999994</v>
      </c>
      <c r="F134" s="39">
        <f t="shared" si="19"/>
        <v>63.660870914595804</v>
      </c>
    </row>
    <row r="135" spans="1:6" s="27" customFormat="1" x14ac:dyDescent="0.25">
      <c r="A135" s="21" t="s">
        <v>353</v>
      </c>
      <c r="B135" s="1" t="s">
        <v>331</v>
      </c>
      <c r="C135" s="3" t="s">
        <v>332</v>
      </c>
      <c r="D135" s="34">
        <f>D136</f>
        <v>2610</v>
      </c>
      <c r="E135" s="34">
        <f t="shared" ref="E135" si="31">E136</f>
        <v>2610</v>
      </c>
      <c r="F135" s="39">
        <f t="shared" si="19"/>
        <v>100</v>
      </c>
    </row>
    <row r="136" spans="1:6" s="27" customFormat="1" x14ac:dyDescent="0.25">
      <c r="A136" s="21" t="s">
        <v>354</v>
      </c>
      <c r="B136" s="1" t="s">
        <v>333</v>
      </c>
      <c r="C136" s="1" t="s">
        <v>334</v>
      </c>
      <c r="D136" s="34">
        <v>2610</v>
      </c>
      <c r="E136" s="34">
        <v>2610</v>
      </c>
      <c r="F136" s="39">
        <f t="shared" si="19"/>
        <v>100</v>
      </c>
    </row>
    <row r="137" spans="1:6" s="27" customFormat="1" ht="60" x14ac:dyDescent="0.25">
      <c r="A137" s="21" t="s">
        <v>355</v>
      </c>
      <c r="B137" s="1" t="s">
        <v>314</v>
      </c>
      <c r="C137" s="9" t="s">
        <v>315</v>
      </c>
      <c r="D137" s="34">
        <v>1031.03838</v>
      </c>
      <c r="E137" s="34">
        <v>1851.56656</v>
      </c>
      <c r="F137" s="39" t="s">
        <v>373</v>
      </c>
    </row>
    <row r="138" spans="1:6" s="27" customFormat="1" ht="45" x14ac:dyDescent="0.25">
      <c r="A138" s="21" t="s">
        <v>366</v>
      </c>
      <c r="B138" s="1" t="s">
        <v>316</v>
      </c>
      <c r="C138" s="10" t="s">
        <v>317</v>
      </c>
      <c r="D138" s="34">
        <v>-40379.758070000003</v>
      </c>
      <c r="E138" s="34">
        <v>-40382.473530000003</v>
      </c>
      <c r="F138" s="39">
        <f t="shared" si="19"/>
        <v>100.00672480502556</v>
      </c>
    </row>
    <row r="139" spans="1:6" s="24" customFormat="1" x14ac:dyDescent="0.25">
      <c r="A139" s="21" t="s">
        <v>368</v>
      </c>
      <c r="B139" s="28"/>
      <c r="C139" s="28" t="s">
        <v>20</v>
      </c>
      <c r="D139" s="35">
        <f>D76+D8</f>
        <v>8538055.3259299994</v>
      </c>
      <c r="E139" s="35">
        <f>E76+E8</f>
        <v>8695669.4240400009</v>
      </c>
      <c r="F139" s="41">
        <f t="shared" si="19"/>
        <v>101.84601870207293</v>
      </c>
    </row>
  </sheetData>
  <mergeCells count="7">
    <mergeCell ref="E5:F5"/>
    <mergeCell ref="D2:F2"/>
    <mergeCell ref="A3:D3"/>
    <mergeCell ref="A5:A6"/>
    <mergeCell ref="B5:B6"/>
    <mergeCell ref="C5:C6"/>
    <mergeCell ref="D5:D6"/>
  </mergeCells>
  <phoneticPr fontId="0" type="noConversion"/>
  <pageMargins left="0.78740157480314965" right="0.39370078740157483" top="0.78740157480314965" bottom="0.78740157480314965" header="0.9055118110236221" footer="0.31496062992125984"/>
  <pageSetup paperSize="9" scale="54" fitToWidth="5" fitToHeight="5" orientation="portrait" r:id="rId1"/>
  <headerFooter alignWithMargins="0">
    <oddFooter>&amp;C&amp;"Liberation Serif,обычный"&amp;11страница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Шмакова</cp:lastModifiedBy>
  <cp:lastPrinted>2023-06-22T11:27:34Z</cp:lastPrinted>
  <dcterms:created xsi:type="dcterms:W3CDTF">1996-10-08T23:32:33Z</dcterms:created>
  <dcterms:modified xsi:type="dcterms:W3CDTF">2025-04-28T11:33:21Z</dcterms:modified>
</cp:coreProperties>
</file>