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edkova\Desktop\"/>
    </mc:Choice>
  </mc:AlternateContent>
  <bookViews>
    <workbookView xWindow="0" yWindow="0" windowWidth="28800" windowHeight="10935" activeTab="5"/>
  </bookViews>
  <sheets>
    <sheet name="Лидер" sheetId="1" r:id="rId1"/>
    <sheet name="Самбо" sheetId="2" r:id="rId2"/>
    <sheet name="АМС" sheetId="4" r:id="rId3"/>
    <sheet name="Ледовая" sheetId="3" r:id="rId4"/>
    <sheet name="Алые паруса" sheetId="5" r:id="rId5"/>
    <sheet name="Клубы" sheetId="6" r:id="rId6"/>
  </sheets>
  <definedNames>
    <definedName name="Print_Titles" localSheetId="4">'Алые паруса'!$5:$10</definedName>
    <definedName name="Print_Titles" localSheetId="2">Ледовая!$4:$9</definedName>
    <definedName name="Print_Titles" localSheetId="5">Клубы!$4:$9</definedName>
    <definedName name="Print_Titles" localSheetId="3">АМС!$4:$9</definedName>
    <definedName name="Print_Titles" localSheetId="0">Лидер!$4:$9</definedName>
    <definedName name="Print_Titles" localSheetId="1">Самбо!$4:$9</definedName>
    <definedName name="_xlnm.Print_Area" localSheetId="5">Клубы!$A$1:$V$25</definedName>
  </definedNames>
  <calcPr calcId="152511"/>
</workbook>
</file>

<file path=xl/calcChain.xml><?xml version="1.0" encoding="utf-8"?>
<calcChain xmlns="http://schemas.openxmlformats.org/spreadsheetml/2006/main">
  <c r="S16" i="6" l="1"/>
  <c r="R16" i="6"/>
  <c r="Q16" i="6"/>
  <c r="U14" i="6"/>
  <c r="T14" i="6"/>
  <c r="F14" i="6"/>
  <c r="U13" i="6"/>
  <c r="T13" i="6"/>
  <c r="K13" i="6"/>
  <c r="F13" i="6"/>
  <c r="U12" i="6"/>
  <c r="T12" i="6"/>
  <c r="K12" i="6"/>
  <c r="F12" i="6"/>
  <c r="U11" i="6"/>
  <c r="T11" i="6"/>
  <c r="K11" i="6"/>
  <c r="F11" i="6"/>
  <c r="R18" i="5"/>
  <c r="Q18" i="5"/>
  <c r="U16" i="5"/>
  <c r="T16" i="5"/>
  <c r="F16" i="5"/>
  <c r="U15" i="5"/>
  <c r="T15" i="5"/>
  <c r="F15" i="5"/>
  <c r="S14" i="5"/>
  <c r="S18" i="5" s="1"/>
  <c r="F14" i="5"/>
  <c r="U13" i="5"/>
  <c r="T13" i="5"/>
  <c r="F13" i="5"/>
  <c r="U12" i="5"/>
  <c r="T12" i="5"/>
  <c r="F12" i="5"/>
  <c r="U11" i="5"/>
  <c r="T11" i="5"/>
  <c r="F11" i="5"/>
  <c r="R37" i="3"/>
  <c r="Q37" i="3"/>
  <c r="P37" i="3"/>
  <c r="R36" i="3"/>
  <c r="Q36" i="3"/>
  <c r="P36" i="3"/>
  <c r="R35" i="3"/>
  <c r="Q35" i="3"/>
  <c r="P35" i="3"/>
  <c r="R34" i="3"/>
  <c r="Q34" i="3"/>
  <c r="P34" i="3"/>
  <c r="Q33" i="3"/>
  <c r="P33" i="3"/>
  <c r="P32" i="3"/>
  <c r="P38" i="3" s="1"/>
  <c r="R29" i="3"/>
  <c r="T29" i="3" s="1"/>
  <c r="K29" i="3"/>
  <c r="F29" i="3"/>
  <c r="T28" i="3"/>
  <c r="S28" i="3"/>
  <c r="K28" i="3"/>
  <c r="F28" i="3"/>
  <c r="C28" i="3"/>
  <c r="T27" i="3"/>
  <c r="S27" i="3"/>
  <c r="K27" i="3"/>
  <c r="F27" i="3"/>
  <c r="R26" i="3"/>
  <c r="T26" i="3" s="1"/>
  <c r="K26" i="3"/>
  <c r="F26" i="3"/>
  <c r="T25" i="3"/>
  <c r="S25" i="3"/>
  <c r="R25" i="3"/>
  <c r="K25" i="3"/>
  <c r="F25" i="3"/>
  <c r="R24" i="3"/>
  <c r="T24" i="3" s="1"/>
  <c r="K24" i="3"/>
  <c r="F24" i="3"/>
  <c r="R23" i="3"/>
  <c r="T23" i="3" s="1"/>
  <c r="K23" i="3"/>
  <c r="F23" i="3"/>
  <c r="R22" i="3"/>
  <c r="S22" i="3" s="1"/>
  <c r="K22" i="3"/>
  <c r="F22" i="3"/>
  <c r="T21" i="3"/>
  <c r="S21" i="3"/>
  <c r="R21" i="3"/>
  <c r="K21" i="3"/>
  <c r="F21" i="3"/>
  <c r="T20" i="3"/>
  <c r="S20" i="3"/>
  <c r="K20" i="3"/>
  <c r="F20" i="3"/>
  <c r="T19" i="3"/>
  <c r="S19" i="3"/>
  <c r="F19" i="3"/>
  <c r="T18" i="3"/>
  <c r="S18" i="3"/>
  <c r="R18" i="3"/>
  <c r="Q18" i="3"/>
  <c r="F18" i="3"/>
  <c r="R17" i="3"/>
  <c r="T17" i="3" s="1"/>
  <c r="Q17" i="3"/>
  <c r="K17" i="3"/>
  <c r="F17" i="3"/>
  <c r="R16" i="3"/>
  <c r="T16" i="3" s="1"/>
  <c r="Q16" i="3"/>
  <c r="K16" i="3"/>
  <c r="F16" i="3"/>
  <c r="R15" i="3"/>
  <c r="T15" i="3" s="1"/>
  <c r="Q15" i="3"/>
  <c r="K15" i="3"/>
  <c r="F15" i="3"/>
  <c r="R14" i="3"/>
  <c r="T14" i="3" s="1"/>
  <c r="F14" i="3"/>
  <c r="R13" i="3"/>
  <c r="T13" i="3" s="1"/>
  <c r="Q13" i="3"/>
  <c r="K13" i="3"/>
  <c r="F13" i="3"/>
  <c r="R12" i="3"/>
  <c r="T12" i="3" s="1"/>
  <c r="Q12" i="3"/>
  <c r="Q32" i="3" s="1"/>
  <c r="Q38" i="3" s="1"/>
  <c r="F12" i="3"/>
  <c r="R11" i="3"/>
  <c r="T11" i="3" s="1"/>
  <c r="K11" i="3"/>
  <c r="F11" i="3"/>
  <c r="T10" i="3"/>
  <c r="S10" i="3"/>
  <c r="F10" i="3"/>
  <c r="U22" i="4"/>
  <c r="T22" i="4"/>
  <c r="F22" i="4"/>
  <c r="U21" i="4"/>
  <c r="T21" i="4"/>
  <c r="F21" i="4"/>
  <c r="U20" i="4"/>
  <c r="T20" i="4"/>
  <c r="F20" i="4"/>
  <c r="U19" i="4"/>
  <c r="T19" i="4"/>
  <c r="F19" i="4"/>
  <c r="U18" i="4"/>
  <c r="T18" i="4"/>
  <c r="F18" i="4"/>
  <c r="U17" i="4"/>
  <c r="T17" i="4"/>
  <c r="F17" i="4"/>
  <c r="U16" i="4"/>
  <c r="T16" i="4"/>
  <c r="S16" i="4"/>
  <c r="F16" i="4"/>
  <c r="W15" i="4"/>
  <c r="S15" i="4"/>
  <c r="U15" i="4" s="1"/>
  <c r="F15" i="4"/>
  <c r="W14" i="4"/>
  <c r="S14" i="4"/>
  <c r="U14" i="4" s="1"/>
  <c r="F14" i="4"/>
  <c r="W13" i="4"/>
  <c r="U13" i="4"/>
  <c r="S13" i="4"/>
  <c r="T13" i="4" s="1"/>
  <c r="K13" i="4"/>
  <c r="F13" i="4"/>
  <c r="W12" i="4"/>
  <c r="U12" i="4"/>
  <c r="S12" i="4"/>
  <c r="T12" i="4" s="1"/>
  <c r="F12" i="4"/>
  <c r="W11" i="4"/>
  <c r="T11" i="4"/>
  <c r="S11" i="4"/>
  <c r="U11" i="4" s="1"/>
  <c r="F11" i="4"/>
  <c r="W10" i="4"/>
  <c r="S10" i="4"/>
  <c r="T10" i="4" s="1"/>
  <c r="K10" i="4"/>
  <c r="F10" i="4"/>
  <c r="S35" i="2"/>
  <c r="R35" i="2"/>
  <c r="Q35" i="2"/>
  <c r="R46" i="1"/>
  <c r="Q46" i="1"/>
  <c r="P46" i="1"/>
  <c r="T45" i="1"/>
  <c r="S45" i="1"/>
  <c r="K45" i="1"/>
  <c r="F45" i="1"/>
  <c r="T44" i="1"/>
  <c r="S44" i="1"/>
  <c r="K44" i="1"/>
  <c r="F44" i="1"/>
  <c r="T43" i="1"/>
  <c r="S43" i="1"/>
  <c r="K43" i="1"/>
  <c r="F43" i="1"/>
  <c r="T42" i="1"/>
  <c r="S42" i="1"/>
  <c r="K42" i="1"/>
  <c r="F42" i="1"/>
  <c r="T41" i="1"/>
  <c r="S41" i="1"/>
  <c r="K41" i="1"/>
  <c r="F41" i="1"/>
  <c r="T40" i="1"/>
  <c r="S40" i="1"/>
  <c r="K40" i="1"/>
  <c r="F40" i="1"/>
  <c r="T39" i="1"/>
  <c r="S39" i="1"/>
  <c r="K39" i="1"/>
  <c r="F39" i="1"/>
  <c r="T38" i="1"/>
  <c r="S38" i="1"/>
  <c r="K38" i="1"/>
  <c r="F38" i="1"/>
  <c r="T37" i="1"/>
  <c r="S37" i="1"/>
  <c r="K37" i="1"/>
  <c r="F37" i="1"/>
  <c r="T36" i="1"/>
  <c r="S36" i="1"/>
  <c r="K36" i="1"/>
  <c r="F36" i="1"/>
  <c r="T35" i="1"/>
  <c r="S35" i="1"/>
  <c r="F35" i="1"/>
  <c r="T34" i="1"/>
  <c r="S34" i="1"/>
  <c r="K34" i="1"/>
  <c r="F34" i="1"/>
  <c r="T33" i="1"/>
  <c r="S33" i="1"/>
  <c r="K33" i="1"/>
  <c r="F33" i="1"/>
  <c r="T32" i="1"/>
  <c r="S32" i="1"/>
  <c r="K32" i="1"/>
  <c r="F32" i="1"/>
  <c r="T31" i="1"/>
  <c r="S31" i="1"/>
  <c r="K31" i="1"/>
  <c r="F31" i="1"/>
  <c r="T30" i="1"/>
  <c r="S30" i="1"/>
  <c r="K30" i="1"/>
  <c r="F30" i="1"/>
  <c r="T29" i="1"/>
  <c r="S29" i="1"/>
  <c r="K29" i="1"/>
  <c r="F29" i="1"/>
  <c r="T28" i="1"/>
  <c r="S28" i="1"/>
  <c r="K28" i="1"/>
  <c r="F28" i="1"/>
  <c r="T27" i="1"/>
  <c r="S27" i="1"/>
  <c r="K27" i="1"/>
  <c r="F27" i="1"/>
  <c r="T26" i="1"/>
  <c r="S26" i="1"/>
  <c r="K26" i="1"/>
  <c r="F26" i="1"/>
  <c r="T25" i="1"/>
  <c r="S25" i="1"/>
  <c r="K25" i="1"/>
  <c r="F25" i="1"/>
  <c r="T24" i="1"/>
  <c r="S24" i="1"/>
  <c r="K24" i="1"/>
  <c r="F24" i="1"/>
  <c r="T23" i="1"/>
  <c r="S23" i="1"/>
  <c r="K23" i="1"/>
  <c r="F23" i="1"/>
  <c r="T22" i="1"/>
  <c r="S22" i="1"/>
  <c r="K22" i="1"/>
  <c r="F22" i="1"/>
  <c r="T21" i="1"/>
  <c r="S21" i="1"/>
  <c r="K21" i="1"/>
  <c r="F21" i="1"/>
  <c r="T20" i="1"/>
  <c r="S20" i="1"/>
  <c r="K20" i="1"/>
  <c r="F20" i="1"/>
  <c r="T19" i="1"/>
  <c r="S19" i="1"/>
  <c r="K19" i="1"/>
  <c r="F19" i="1"/>
  <c r="T18" i="1"/>
  <c r="S18" i="1"/>
  <c r="K18" i="1"/>
  <c r="F18" i="1"/>
  <c r="T17" i="1"/>
  <c r="S17" i="1"/>
  <c r="K17" i="1"/>
  <c r="F17" i="1"/>
  <c r="T16" i="1"/>
  <c r="S16" i="1"/>
  <c r="K16" i="1"/>
  <c r="F16" i="1"/>
  <c r="T15" i="1"/>
  <c r="S15" i="1"/>
  <c r="K15" i="1"/>
  <c r="F15" i="1"/>
  <c r="T14" i="1"/>
  <c r="S14" i="1"/>
  <c r="K14" i="1"/>
  <c r="F14" i="1"/>
  <c r="T13" i="1"/>
  <c r="S13" i="1"/>
  <c r="K13" i="1"/>
  <c r="F13" i="1"/>
  <c r="T12" i="1"/>
  <c r="S12" i="1"/>
  <c r="K12" i="1"/>
  <c r="F12" i="1"/>
  <c r="T11" i="1"/>
  <c r="S11" i="1"/>
  <c r="K11" i="1"/>
  <c r="F11" i="1"/>
  <c r="T10" i="1"/>
  <c r="S10" i="1"/>
  <c r="K10" i="1"/>
  <c r="F10" i="1"/>
  <c r="S14" i="3" l="1"/>
  <c r="S26" i="3"/>
  <c r="U10" i="4"/>
  <c r="T22" i="3"/>
  <c r="S15" i="3"/>
  <c r="S17" i="3"/>
  <c r="R32" i="3"/>
  <c r="T15" i="4"/>
  <c r="S13" i="3"/>
  <c r="T14" i="4"/>
  <c r="S11" i="3"/>
  <c r="S23" i="3"/>
  <c r="R33" i="3"/>
  <c r="S16" i="3"/>
  <c r="T14" i="5"/>
  <c r="U14" i="5"/>
  <c r="S12" i="3"/>
  <c r="S24" i="3"/>
  <c r="S29" i="3"/>
  <c r="R38" i="3" l="1"/>
</calcChain>
</file>

<file path=xl/sharedStrings.xml><?xml version="1.0" encoding="utf-8"?>
<sst xmlns="http://schemas.openxmlformats.org/spreadsheetml/2006/main" count="1050" uniqueCount="306">
  <si>
    <t xml:space="preserve"> Муниципальное автономное учреждение дополнительного образования «Спортивная школа олимпийского резерва «Лидер»
(МАУ ДО «СШОР «Лидер»)</t>
  </si>
  <si>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</si>
  <si>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</si>
  <si>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</si>
  <si>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</si>
  <si>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</si>
  <si>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</si>
  <si>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</si>
  <si>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</si>
  <si>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</si>
  <si>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</si>
  <si>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</si>
  <si>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</si>
  <si>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Наименование показателя, единица измерения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</si>
  <si>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</si>
  <si>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</si>
  <si>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</si>
  <si>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</si>
  <si>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</si>
  <si>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</si>
  <si>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</si>
  <si>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</si>
  <si>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</si>
  <si>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</si>
  <si>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</si>
  <si>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</si>
  <si>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Число прошедших спортивную подготовку  на этапах спортивной подготовки, чел.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</si>
  <si>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</t>
  </si>
  <si>
    <t>соотвествует</t>
  </si>
  <si>
    <t>соблюдены</t>
  </si>
  <si>
    <t>Реализация дополнительных образовательных программ спортивной подготовки по олимпийским видам спорта, бокс, этап начальной подготовки</t>
  </si>
  <si>
    <t>Реализация дополнительных образовательных программ спортивной подготовки по олимпийским видам спорта, волейбол,  (этап начальной подготовки)</t>
  </si>
  <si>
    <t>Реализация дополнительных образовательных программ спортивной подготовки по олимпийским видам спорта, волейбол,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</si>
  <si>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дзюдо,  (этап начальной подготовки)</t>
  </si>
  <si>
    <t>Реализация дополнительных образовательных программ спортивной подготовки по олимпийским видам спорта, легкая атлетика,  (этап начальной подготовки)</t>
  </si>
  <si>
    <t>Реализация дополнительных образовательных программ спортивной подготовки по олимпийским видам спорта, легкая атлетика, Учебно-тренировочный этап (этап спортивной специализации</t>
  </si>
  <si>
    <t>Реализация дополнительных образовательных программ спортивной подготовки по олимпийским видам спорта, легкая атлетика, 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</si>
  <si>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спорта, легкая атлетика, 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</si>
  <si>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спорта, лыжные гонки, Этап начальной подготовки</t>
  </si>
  <si>
    <t>Реализация дополнительных образовательных программ спортивной подготовки по олимпийским видам спорта, лыжные гонки,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</si>
  <si>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настольный теннис, Этап начальной подготовки</t>
  </si>
  <si>
    <t>Реализация дополнительных образовательных программ спортивной подготовки по олимпийским видам спорта, настольный теннис,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</si>
  <si>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настольный теннис, 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</si>
  <si>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спорта, настольный теннис, Этап высшего спортивного мастерства</t>
  </si>
  <si>
    <t>Реализация дополнительных общеразвивающих программ,физкультурно-спортивной направленности</t>
  </si>
  <si>
    <t xml:space="preserve">Количество человеко-часов, </t>
  </si>
  <si>
    <t>наличие обоснованных жалоб, единица</t>
  </si>
  <si>
    <t>несоотвествует</t>
  </si>
  <si>
    <t>Реализация дополнительных общеразвивающих программ,физкультурно-спортивной направленности (персонифицированное финансирование)</t>
  </si>
  <si>
    <t>Реализация дополнительных образовательных программ спортивной подготовки по олимпийским видам спорта, футбол, Этап начальной подготовки</t>
  </si>
  <si>
    <t>Реализация дополнительных образовательных программ спортивной подготовки по олимпийским видам спорта, футбол,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</si>
  <si>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спортаа (художественная гимнастика)-этап начальной подготовки</t>
  </si>
  <si>
    <t>Реализация дополнительных образовательных программ спортивной подготовки по олимпийским видам спорта (художественная гимнастика)-Учебно-тренировочный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</si>
  <si>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(художественная гимнастика)-Этап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</si>
  <si>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 (тхэквондо)-этап начальной подготовки</t>
  </si>
  <si>
    <t>Организация отдыха детей  молодежи</t>
  </si>
  <si>
    <t>Количество человек, Человек</t>
  </si>
  <si>
    <t>Обеспечение участия лиц, проходящих спортивную подготовку, в спортивных соревнованиях - межмуниципальные</t>
  </si>
  <si>
    <t>Количество мероприятий, шт</t>
  </si>
  <si>
    <t>отклонение достигнутых результатов от запланированных планом, %</t>
  </si>
  <si>
    <t>Обеспечение участия лиц, проходящих спортивную подготовку, в спортивных соревнованиях - региональные</t>
  </si>
  <si>
    <t>Обеспечение участия лиц, проходящих спортивную подготовку, в спортивных соревнованиях - всероссийские</t>
  </si>
  <si>
    <t>Организация и проведение официальных спортивных мероприятий - муниципальные</t>
  </si>
  <si>
    <t>Организация и проведение официальных физкультурных (физкультурно-оздоровительных) мероприятий - муниципальные</t>
  </si>
  <si>
    <t>Проведение тестирования выполнения нормативов испытаний (тестов) комплекса ГТО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</si>
  <si>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</t>
  </si>
  <si>
    <t>Проведение занятий физкультурно-спортивной направленности по месту проживания граждан</t>
  </si>
  <si>
    <t>Обеспечение доступа к объектам спорта</t>
  </si>
  <si>
    <t>Количество часов предоставления доступа к объектам спорта, шт</t>
  </si>
  <si>
    <t xml:space="preserve">Организация мероприятий по подготовке спортивных сборных </t>
  </si>
  <si>
    <t>Количество мероприятий./ед.</t>
  </si>
  <si>
    <t>Доля победных матчей по отношению к сыгранным в рамках соревнования</t>
  </si>
  <si>
    <t>подпись</t>
  </si>
  <si>
    <t>Ф.И. О.</t>
  </si>
  <si>
    <t>Руководитель учреждения</t>
  </si>
  <si>
    <t>Британов А.В.</t>
  </si>
  <si>
    <t>муниципальное автономное учреждение дополнительного образования «Спортивная школа единоборств»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</si>
  <si>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</si>
  <si>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выполено</t>
  </si>
  <si>
    <t>Реализация дополнительных образовательных программ спортивной подготовки по олимпийским видам спорта (тхэквондо)-Учебно-тренировочный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</si>
  <si>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(тхэквондо)-этап совершенствования мастерства</t>
  </si>
  <si>
    <t>Реализация дополнительных образовательных программ спортивной подготовки по олимпийским видам спорта (тхэквондо)-этап высшего спортивного мастерства</t>
  </si>
  <si>
    <t>Число лиц, прошедших спортивную подготовку на этапах спортивной подготовки</t>
  </si>
  <si>
    <t>Реализация дополнительных образовательных программ спортивной подготовки по неолимпийским видам спорта (самбо)-этап начальной подготовки</t>
  </si>
  <si>
    <t>Реализация дополнительных образовательных программ спортивной подготовки по неолимпийским видам спорта (самбо)-Учебно-тренировочный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</si>
  <si>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неолимпийским видам спорта (самбо)-этап  спортивного мастерства</t>
  </si>
  <si>
    <t>Реализация дополнительных образовательных программ спортивной подготовки по неолимпийским видам спорта (самбо)-этап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</si>
  <si>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 (дзюдо)-этап начальной подготовки</t>
  </si>
  <si>
    <t>Реализация дополнительных образовательных программ спортивной подготовки по олимпийским видам спорта (киокусинкай)-этап начальной подготовки</t>
  </si>
  <si>
    <t>Реализация дополнительных образовательных программ спортивной подготовки по олимпийским видам спорта (киокусинкай)-Учебно-тренировочный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</si>
  <si>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(киокусинкай)-этап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</si>
  <si>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 (киокусинкай)-этап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</si>
  <si>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 (прыжки на батуте)-этап начальной подготовки</t>
  </si>
  <si>
    <t>Реализация дополнительных образовательных программ спортивной подготовки по олимпийским видам спорта (прыжки на батуте)-Учебно-тренировочный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</si>
  <si>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(тяжелая атлетика)-этап начальной подготовки</t>
  </si>
  <si>
    <t>Количество человек, человек</t>
  </si>
  <si>
    <t>-</t>
  </si>
  <si>
    <t>Обеспечение  доступа к объектам спорта</t>
  </si>
  <si>
    <t>отклонение достигнутых результатов от запланированных планом, процент</t>
  </si>
  <si>
    <t>Обеспечение участия лиц, проходящих спортивную подготовку, в спортивных соревнованиях - межрегиональные</t>
  </si>
  <si>
    <t>Директор</t>
  </si>
  <si>
    <t>Галлямов Т.Ф.</t>
  </si>
  <si>
    <t>МАУ ДО "СШ им. Александра Козицына"</t>
  </si>
  <si>
    <t>Реализация дополнительных общеразвивающих программ (персонифицированное финансирование)</t>
  </si>
  <si>
    <t>Человеко-час</t>
  </si>
  <si>
    <t>Реализация дополнительных образовательных программ спортивной подготовки по олимпийским видам спорта (фигурное катание на коньках)-этап начальной подготовки</t>
  </si>
  <si>
    <t>Реализация дополнительных образовательных программ спортивной подготовки по олимпийским видам спорта (фигурное катание на коньках)- этап спортивной специализации</t>
  </si>
  <si>
    <t>Реализация дополнительных образовательных программ спортивной подготовки по олимпийским видам спорта (хоккей)-этап начальной подготовки</t>
  </si>
  <si>
    <t>Реализация дополнительных образовательных программ спортивной подготовки по олимпийским видам спорта (хоккей)- этап спортивной специализации</t>
  </si>
  <si>
    <t>Реализация дополнительных образовательных программ спортивной подготовки по неолимпийским видам спорта (шахматы)-этап начальной подготовки</t>
  </si>
  <si>
    <t>Реализация дополнительных образовательных программ спортивной подготовки по неолимпийским видам спорта (шахматы)-этап спортивной специализации</t>
  </si>
  <si>
    <t>Реализация дополнительных образовательных программ спортивной подготовки по неолимпийским видам спорта (спортивная акробатика)- этап начальной подготовки</t>
  </si>
  <si>
    <t>Реализация дополнительных образовательных программ спортивной подготовки по неолимпийским видам спорта (спортивная акробатика)- этап спортивной специализации</t>
  </si>
  <si>
    <t>наличие обоснованных жалоб единиц</t>
  </si>
  <si>
    <t>Количество занятий, шт</t>
  </si>
  <si>
    <t>Обеспечение участия лиц, проходящих спортивную подготовку, в спортивных мероприятиях -межмуниципальные</t>
  </si>
  <si>
    <t>Обеспечение участия лиц, проходящих спортивную подготовку, в спортивных мероприятиях -региональные</t>
  </si>
  <si>
    <t>Обеспечение участия лиц, проходящих спортивную подготовку, в спортивных мероприятиях -межрегиональные</t>
  </si>
  <si>
    <t>Обеспечение участия лиц, проходящих спортивную подготовку, в спортивных мероприятиях -всероссийские</t>
  </si>
  <si>
    <t>Обеспечение участия лиц, проходящих спортивную подготовку, в спортивных мероприятиях -международные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</si>
  <si>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</si>
  <si>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Количество занятий, чел/ед</t>
  </si>
  <si>
    <t>Саматова О.В.</t>
  </si>
  <si>
    <t>МАУ ДО "Спортивная школа по автомотоспорту"</t>
  </si>
  <si>
    <t>Реализация дополнительных образовательных программ спортивной подготовки по неолимпийским видам спорта (автомобильный спорт)- этап начальной подготовки</t>
  </si>
  <si>
    <t xml:space="preserve">Реализация дополнительных образовательных программ спортивной подготовки по неолимпийским видам спорта (автомобильный спорт)-тренировочный этап </t>
  </si>
  <si>
    <t xml:space="preserve">Реализация дополнительных образовательных программ спортивной подготовки по неолимпийским видам спорта (автомобильный спорт)- этап совершенствования спортивного мастерства </t>
  </si>
  <si>
    <t>Реализация дополнительных образовательных программ спортивной подготовки по неолимпийским видам спорта (мотоциклетный спорт)- этап начальной подготовки</t>
  </si>
  <si>
    <t>Реализация дополнительных образовательных программ спортивной подготовки по неолимпийским видам спорта (мотоциклетный спорт)- этап спортивной специализации</t>
  </si>
  <si>
    <t xml:space="preserve">Реализация дополнительных образовательных программ спортивной подготовки по неолимпийским видам спорта (мотоциклетный спорт)- этап совершенствования спортивного мастерства </t>
  </si>
  <si>
    <t xml:space="preserve">Реализация дополнительных образовательных программ спортивной подготовки по неолимпийским видам спорта (мотоциклетный спорт)- этап высшего спортивного мастерства </t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</si>
  <si>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2023 года
</t>
    </r>
  </si>
  <si>
    <t xml:space="preserve">Реализация дополнительных общеразвивающих программ </t>
  </si>
  <si>
    <t>Количество человеко-часов, человеко-час</t>
  </si>
  <si>
    <t>Организация досуга детей, подростков и молодежи - культурно-досуговые, спортивно-массовые мероприятия</t>
  </si>
  <si>
    <t>Количество мероприятий, ед.</t>
  </si>
  <si>
    <t>--</t>
  </si>
  <si>
    <t>Организация досуга детей, подростков и молодежи - кружки и секции</t>
  </si>
  <si>
    <t>Количество кружков и секций, ед.</t>
  </si>
  <si>
    <t>Организация досуга детей, подростков и молодежи - общественные объединения</t>
  </si>
  <si>
    <t>Количество общественных объединений, ед.</t>
  </si>
  <si>
    <t>Мосиенко Г.А.</t>
  </si>
  <si>
    <t>МАУ "Центр по работе с молодежью "Объединение клубов по месту жительства"</t>
  </si>
  <si>
    <t>отклонение достигнутых результатов от запланированных планом мероприятий</t>
  </si>
  <si>
    <t>наполняемость групп</t>
  </si>
  <si>
    <t>участие представителей общественных объединений в мероприятиях учреждения</t>
  </si>
  <si>
    <t>Организация деяттельности специализированых (профильных) лагерей</t>
  </si>
  <si>
    <t>Шалагина С.В.</t>
  </si>
  <si>
    <t>Реализация дополнительных образовательных программ спортивной подготовки по адаптивным видам спорта, спорт слепых (этап начальной подготовки)</t>
  </si>
  <si>
    <t>Реализация дополнительных образовательных программ спортивной подготовки по адаптивным видам спорта, спорт слепых (Учебно-тренировочный этап (этап спортивной специализации)</t>
  </si>
  <si>
    <t>МАУ ДО "ДЮЦ"Алые паруса"</t>
  </si>
  <si>
    <t>-</t>
  </si>
  <si>
    <t>-</t>
  </si>
  <si>
    <t>-</t>
  </si>
  <si>
    <t>-</t>
  </si>
  <si>
    <t>-</t>
  </si>
  <si>
    <t>-</t>
  </si>
  <si>
    <t>-</t>
  </si>
  <si>
    <t>соотвествует</t>
  </si>
  <si>
    <t>Реализация дополнительных образовательных программ спортивной подготовки по неолимпийским видам спорта (самбо)-этап начальной подготовки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</si>
  <si>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</si>
  <si>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</si>
  <si>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</si>
  <si>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</si>
  <si>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</si>
  <si>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</si>
  <si>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</si>
  <si>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</si>
  <si>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</si>
  <si>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</si>
  <si>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</si>
  <si>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#ДЕЛ/0!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</si>
  <si>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</si>
  <si>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</si>
  <si>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</si>
  <si>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</si>
  <si>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</si>
  <si>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</si>
  <si>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</si>
  <si>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</si>
  <si>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</si>
  <si>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</si>
  <si>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</si>
  <si>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</si>
  <si>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</si>
  <si>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</si>
  <si>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</si>
  <si>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</si>
  <si>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</si>
  <si>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</si>
  <si>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</si>
  <si>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</si>
  <si>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</si>
  <si>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</si>
  <si>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</si>
  <si>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</si>
  <si>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</si>
  <si>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</si>
  <si>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</si>
  <si>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</si>
  <si>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</si>
  <si>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</si>
  <si>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#ДЕЛ/0!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</si>
  <si>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</si>
  <si>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</si>
  <si>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</si>
  <si>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</si>
  <si>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</si>
  <si>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</si>
  <si>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</si>
  <si>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</si>
  <si>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</si>
  <si>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</si>
  <si>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</si>
  <si>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</si>
  <si>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</si>
  <si>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</si>
  <si>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</si>
  <si>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</si>
  <si>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</si>
  <si>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</si>
  <si>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</si>
  <si>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</si>
  <si>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 </t>
  </si>
  <si>
    <t> </t>
  </si>
  <si>
    <t> 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</si>
  <si>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</si>
  <si>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</si>
  <si>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</si>
  <si>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</si>
  <si>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</si>
  <si>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</si>
  <si>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</si>
  <si>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#ДЕЛ/0!</t>
  </si>
  <si>
    <t>соотвествует</t>
  </si>
  <si>
    <t>соотвествует</t>
  </si>
  <si>
    <t>соблюдены</t>
  </si>
  <si>
    <t>выполено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</si>
  <si>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</si>
  <si>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#ДЕЛ/0!</t>
  </si>
  <si>
    <t>соотвествует</t>
  </si>
  <si>
    <t>соотвествует</t>
  </si>
  <si>
    <t>соблюдены</t>
  </si>
  <si>
    <t>выполено</t>
  </si>
  <si>
    <t> </t>
  </si>
  <si>
    <t> </t>
  </si>
  <si>
    <t> </t>
  </si>
  <si>
    <t> </t>
  </si>
  <si>
    <t> </t>
  </si>
  <si>
    <t>соотвествует</t>
  </si>
  <si>
    <t>-</t>
  </si>
  <si>
    <t>соблюдены</t>
  </si>
  <si>
    <t>выполено</t>
  </si>
  <si>
    <t>наличие обоснованных жалоб, единиц</t>
  </si>
  <si>
    <t>#ДЕЛ/0!</t>
  </si>
  <si>
    <t>соотвествует</t>
  </si>
  <si>
    <t>соотвествует</t>
  </si>
  <si>
    <t>соблюдены</t>
  </si>
  <si>
    <t>выполено</t>
  </si>
  <si>
    <t>отклонение достигнутых результатов от запланированных планом, %</t>
  </si>
  <si>
    <t>#ДЕЛ/0!</t>
  </si>
  <si>
    <t>соотвествует</t>
  </si>
  <si>
    <t>соотвествует</t>
  </si>
  <si>
    <t>соблюдены</t>
  </si>
  <si>
    <t>выполено</t>
  </si>
  <si>
    <t>отклонение достигнутых результатов от запланированных планом, процент</t>
  </si>
  <si>
    <t>#ДЕЛ/0!</t>
  </si>
  <si>
    <t>соотвествует</t>
  </si>
  <si>
    <t>соотвествует</t>
  </si>
  <si>
    <t>соблюдены</t>
  </si>
  <si>
    <t>выполено</t>
  </si>
  <si>
    <t>отклонение достигнутых результатов от запланированных планом, процент</t>
  </si>
  <si>
    <t>#ДЕЛ/0!</t>
  </si>
  <si>
    <t> </t>
  </si>
  <si>
    <t> </t>
  </si>
  <si>
    <t> </t>
  </si>
  <si>
    <t>выполено</t>
  </si>
  <si>
    <t>отклонение достигнутых результатов от запланированных планом, процент</t>
  </si>
  <si>
    <t>#ДЕЛ/0!</t>
  </si>
  <si>
    <t>соотвествует</t>
  </si>
  <si>
    <t>соотвествует</t>
  </si>
  <si>
    <t>соблюдены</t>
  </si>
  <si>
    <t>выполено</t>
  </si>
  <si>
    <t>отклонение достигнутых результатов от запланированных планом, процент</t>
  </si>
  <si>
    <t>#ДЕЛ/0!</t>
  </si>
  <si>
    <t>соотвествует</t>
  </si>
  <si>
    <t>соотвествует</t>
  </si>
  <si>
    <t>соблюдены</t>
  </si>
  <si>
    <t>выполено</t>
  </si>
  <si>
    <t>отклонение достигнутых результатов от запланированных планом, процент</t>
  </si>
  <si>
    <t>#ДЕЛ/0!</t>
  </si>
  <si>
    <t>соотвествует</t>
  </si>
  <si>
    <t>соотвествует</t>
  </si>
  <si>
    <t>соблюдены</t>
  </si>
  <si>
    <t>выполено</t>
  </si>
  <si>
    <t>И.о директора МАУ ДО "СШ по АМС"</t>
  </si>
  <si>
    <t>Кузнецова Е.А.</t>
  </si>
  <si>
    <t>и</t>
  </si>
  <si>
    <t>849027.45</t>
  </si>
  <si>
    <t>выполнено</t>
  </si>
  <si>
    <t>Начальник отдела социальной политики</t>
  </si>
  <si>
    <t>Спирина З.И.</t>
  </si>
  <si>
    <t>АКТ
о результатах мониторинга выполнения муниципального
задания муниципальными бюджетными/автономными учреждениями
за  2025  год</t>
  </si>
  <si>
    <t>АКТ
о результатах мониторинга выполнения муниципального
задания муниципальными бюджетными/автономными учреждениями
за  2025 год</t>
  </si>
  <si>
    <t>АКТ
о результатах мониторинга выполнения муниципального
задания муниципальными бюджетными/автономными учреждениями
за 2025 год</t>
  </si>
  <si>
    <t>АКТ
о результатах мониторинга выполнения муниципального
задания муниципальными бюджетными/автономными учреждениями
за 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</si>
</sst>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4"/>
      <color theme="1"/>
      <name val="Liberation Serif"/>
    </font>
    <font>
      <b/>
      <sz val="14"/>
      <color theme="1"/>
      <name val="Liberation Serif"/>
    </font>
    <font>
      <sz val="14"/>
      <color theme="1"/>
      <name val="Calibri"/>
      <scheme val="minor"/>
    </font>
    <font>
      <sz val="14"/>
      <name val="Liberation Serif"/>
    </font>
    <font>
      <sz val="18"/>
      <color theme="1"/>
      <name val="Liberation Serif"/>
    </font>
    <font>
      <sz val="14"/>
      <name val="Calibri"/>
      <scheme val="minor"/>
    </font>
    <font>
      <b/>
      <sz val="16"/>
      <color theme="1"/>
      <name val="Liberation Serif"/>
    </font>
    <font>
      <sz val="16"/>
      <color theme="1"/>
      <name val="Calibri"/>
      <scheme val="minor"/>
    </font>
    <font>
      <sz val="18"/>
      <color theme="1"/>
      <name val="Calibri"/>
      <scheme val="minor"/>
    </font>
    <font>
      <sz val="12"/>
      <name val="Liberation Serif"/>
    </font>
    <font>
      <sz val="10"/>
      <name val="Liberation Serif"/>
    </font>
    <font>
      <b/>
      <sz val="18"/>
      <color theme="1"/>
      <name val="Liberation Serif"/>
    </font>
    <font>
      <sz val="10"/>
      <name val="Times New Roman"/>
    </font>
    <font>
      <sz val="14"/>
      <color rgb="FF000000"/>
      <name val="Liberation Serif"/>
    </font>
    <font>
      <sz val="16"/>
      <name val="Liberation Serif"/>
    </font>
    <font>
      <sz val="16"/>
      <name val="Calibri"/>
      <scheme val="minor"/>
    </font>
    <font>
      <sz val="16"/>
      <name val="Calibri"/>
    </font>
    <font>
      <sz val="14"/>
      <color rgb="FF000000"/>
      <name val="Liberation Serif"/>
    </font>
    <font>
      <sz val="14"/>
      <color rgb="FF000000"/>
      <name val="Times New Roman"/>
    </font>
    <font>
      <sz val="11"/>
      <color theme="1"/>
      <name val="Calibri"/>
      <scheme val="minor"/>
    </font>
    <font>
      <sz val="16"/>
      <color theme="1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 applyNumberFormat="0"/>
    <xf numFmtId="9" fontId="21" fillId="3" borderId="0" applyFont="0" applyFill="0" applyBorder="0"/>
  </cellStyleXfs>
  <cellXfs count="2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vertical="top" textRotation="90" wrapText="1"/>
    </xf>
    <xf numFmtId="0" fontId="2" fillId="0" borderId="9" xfId="0" applyFont="1" applyBorder="1" applyAlignment="1">
      <alignment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" fontId="5" fillId="0" borderId="1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2" fillId="0" borderId="21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4" fontId="7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10" xfId="0" applyFont="1" applyBorder="1" applyAlignment="1">
      <alignment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0" fillId="4" borderId="0" xfId="0" applyFill="1"/>
    <xf numFmtId="0" fontId="2" fillId="4" borderId="8" xfId="0" applyFont="1" applyFill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0" fontId="0" fillId="0" borderId="0" xfId="0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2" fillId="4" borderId="0" xfId="0" applyFont="1" applyFill="1" applyAlignment="1">
      <alignment vertical="center" wrapText="1"/>
    </xf>
    <xf numFmtId="0" fontId="6" fillId="0" borderId="21" xfId="0" applyFont="1" applyBorder="1"/>
    <xf numFmtId="0" fontId="11" fillId="4" borderId="2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1" fontId="2" fillId="4" borderId="8" xfId="0" applyNumberFormat="1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2" fontId="2" fillId="4" borderId="7" xfId="0" applyNumberFormat="1" applyFont="1" applyFill="1" applyBorder="1" applyAlignment="1">
      <alignment vertical="center" wrapText="1"/>
    </xf>
    <xf numFmtId="3" fontId="0" fillId="0" borderId="0" xfId="0" applyNumberFormat="1"/>
    <xf numFmtId="0" fontId="5" fillId="4" borderId="8" xfId="0" applyFont="1" applyFill="1" applyBorder="1" applyAlignment="1">
      <alignment vertical="center" wrapText="1"/>
    </xf>
    <xf numFmtId="1" fontId="5" fillId="4" borderId="8" xfId="0" applyNumberFormat="1" applyFont="1" applyFill="1" applyBorder="1" applyAlignment="1">
      <alignment vertical="center" wrapText="1"/>
    </xf>
    <xf numFmtId="2" fontId="5" fillId="4" borderId="8" xfId="0" applyNumberFormat="1" applyFont="1" applyFill="1" applyBorder="1" applyAlignment="1">
      <alignment vertical="center" wrapText="1"/>
    </xf>
    <xf numFmtId="0" fontId="4" fillId="4" borderId="0" xfId="0" applyFont="1" applyFill="1"/>
    <xf numFmtId="0" fontId="2" fillId="0" borderId="3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2" fontId="7" fillId="0" borderId="0" xfId="0" applyNumberFormat="1" applyFont="1"/>
    <xf numFmtId="0" fontId="6" fillId="0" borderId="0" xfId="0" applyFont="1" applyAlignment="1">
      <alignment horizontal="center" wrapText="1"/>
    </xf>
    <xf numFmtId="0" fontId="5" fillId="0" borderId="8" xfId="0" applyFont="1" applyBorder="1" applyAlignment="1">
      <alignment horizontal="right" vertical="center" wrapText="1"/>
    </xf>
    <xf numFmtId="2" fontId="4" fillId="0" borderId="0" xfId="0" applyNumberFormat="1" applyFont="1"/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1" fillId="2" borderId="1" xfId="1" applyFont="1" applyFill="1" applyBorder="1"/>
    <xf numFmtId="10" fontId="0" fillId="0" borderId="0" xfId="0" applyNumberFormat="1"/>
    <xf numFmtId="4" fontId="15" fillId="0" borderId="10" xfId="0" applyNumberFormat="1" applyFont="1" applyBorder="1" applyAlignment="1">
      <alignment horizontal="right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4" fontId="15" fillId="0" borderId="39" xfId="0" applyNumberFormat="1" applyFont="1" applyBorder="1" applyAlignment="1">
      <alignment horizontal="right" vertical="center" wrapText="1"/>
    </xf>
    <xf numFmtId="4" fontId="15" fillId="0" borderId="2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9" fillId="0" borderId="0" xfId="0" applyFont="1"/>
    <xf numFmtId="4" fontId="16" fillId="0" borderId="0" xfId="0" applyNumberFormat="1" applyFont="1" applyAlignment="1">
      <alignment horizontal="right" vertical="center" wrapText="1"/>
    </xf>
    <xf numFmtId="0" fontId="17" fillId="0" borderId="0" xfId="0" applyFont="1"/>
    <xf numFmtId="0" fontId="9" fillId="0" borderId="0" xfId="0" applyFont="1"/>
    <xf numFmtId="4" fontId="9" fillId="0" borderId="0" xfId="0" applyNumberFormat="1" applyFont="1"/>
    <xf numFmtId="0" fontId="18" fillId="0" borderId="0" xfId="0" applyFont="1"/>
    <xf numFmtId="3" fontId="9" fillId="0" borderId="0" xfId="0" applyNumberFormat="1" applyFont="1"/>
    <xf numFmtId="2" fontId="0" fillId="0" borderId="0" xfId="0" applyNumberFormat="1"/>
    <xf numFmtId="0" fontId="5" fillId="0" borderId="8" xfId="0" applyFont="1" applyFill="1" applyBorder="1" applyAlignment="1">
      <alignment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4" fontId="19" fillId="0" borderId="41" xfId="0" applyNumberFormat="1" applyFont="1" applyBorder="1" applyAlignment="1">
      <alignment horizontal="right" vertical="center"/>
    </xf>
    <xf numFmtId="10" fontId="5" fillId="0" borderId="40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4" fontId="5" fillId="0" borderId="40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0" fontId="19" fillId="0" borderId="40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4" fontId="5" fillId="0" borderId="44" xfId="0" applyNumberFormat="1" applyFont="1" applyBorder="1" applyAlignment="1">
      <alignment horizontal="right" vertical="center"/>
    </xf>
    <xf numFmtId="4" fontId="20" fillId="6" borderId="41" xfId="0" applyNumberFormat="1" applyFont="1" applyFill="1" applyBorder="1" applyAlignment="1">
      <alignment horizontal="center" vertical="center"/>
    </xf>
    <xf numFmtId="4" fontId="20" fillId="6" borderId="41" xfId="0" applyNumberFormat="1" applyFont="1" applyFill="1" applyBorder="1" applyAlignment="1">
      <alignment horizontal="right" vertical="center"/>
    </xf>
    <xf numFmtId="4" fontId="20" fillId="6" borderId="45" xfId="0" applyNumberFormat="1" applyFont="1" applyFill="1" applyBorder="1" applyAlignment="1">
      <alignment horizontal="center" vertical="center"/>
    </xf>
    <xf numFmtId="4" fontId="20" fillId="6" borderId="45" xfId="0" applyNumberFormat="1" applyFont="1" applyFill="1" applyBorder="1" applyAlignment="1">
      <alignment horizontal="right" vertical="center"/>
    </xf>
    <xf numFmtId="0" fontId="5" fillId="7" borderId="40" xfId="0" applyFont="1" applyFill="1" applyBorder="1" applyAlignment="1">
      <alignment horizontal="right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vertical="center"/>
    </xf>
    <xf numFmtId="4" fontId="5" fillId="7" borderId="40" xfId="0" applyNumberFormat="1" applyFont="1" applyFill="1" applyBorder="1" applyAlignment="1">
      <alignment horizontal="right" vertical="center"/>
    </xf>
    <xf numFmtId="10" fontId="5" fillId="7" borderId="40" xfId="0" applyNumberFormat="1" applyFont="1" applyFill="1" applyBorder="1" applyAlignment="1">
      <alignment horizontal="right" vertical="center"/>
    </xf>
    <xf numFmtId="9" fontId="5" fillId="0" borderId="40" xfId="0" applyNumberFormat="1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9" fontId="5" fillId="0" borderId="43" xfId="0" applyNumberFormat="1" applyFont="1" applyBorder="1" applyAlignment="1">
      <alignment horizontal="right" vertical="center"/>
    </xf>
    <xf numFmtId="0" fontId="5" fillId="0" borderId="46" xfId="0" applyFont="1" applyBorder="1" applyAlignment="1">
      <alignment vertical="center"/>
    </xf>
    <xf numFmtId="0" fontId="0" fillId="0" borderId="0" xfId="0" applyNumberFormat="1"/>
    <xf numFmtId="0" fontId="5" fillId="0" borderId="8" xfId="0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vertical="center" wrapText="1"/>
    </xf>
    <xf numFmtId="4" fontId="15" fillId="8" borderId="10" xfId="0" applyNumberFormat="1" applyFont="1" applyFill="1" applyBorder="1" applyAlignment="1">
      <alignment horizontal="right" vertical="center" wrapText="1"/>
    </xf>
    <xf numFmtId="4" fontId="15" fillId="8" borderId="13" xfId="0" applyNumberFormat="1" applyFont="1" applyFill="1" applyBorder="1" applyAlignment="1">
      <alignment horizontal="right" vertical="center" wrapText="1"/>
    </xf>
    <xf numFmtId="4" fontId="15" fillId="8" borderId="15" xfId="0" applyNumberFormat="1" applyFont="1" applyFill="1" applyBorder="1" applyAlignment="1">
      <alignment horizontal="right" vertical="center" wrapText="1"/>
    </xf>
    <xf numFmtId="2" fontId="15" fillId="0" borderId="10" xfId="0" applyNumberFormat="1" applyFont="1" applyBorder="1" applyAlignment="1">
      <alignment horizontal="right" vertical="center" wrapText="1"/>
    </xf>
    <xf numFmtId="2" fontId="15" fillId="8" borderId="10" xfId="0" applyNumberFormat="1" applyFont="1" applyFill="1" applyBorder="1" applyAlignment="1">
      <alignment horizontal="right" vertical="center" wrapText="1"/>
    </xf>
    <xf numFmtId="4" fontId="15" fillId="8" borderId="34" xfId="0" applyNumberFormat="1" applyFont="1" applyFill="1" applyBorder="1" applyAlignment="1">
      <alignment horizontal="right" vertical="center" wrapText="1"/>
    </xf>
    <xf numFmtId="4" fontId="15" fillId="8" borderId="36" xfId="0" applyNumberFormat="1" applyFont="1" applyFill="1" applyBorder="1" applyAlignment="1">
      <alignment horizontal="right" vertical="center" wrapText="1"/>
    </xf>
    <xf numFmtId="4" fontId="15" fillId="8" borderId="0" xfId="0" applyNumberFormat="1" applyFont="1" applyFill="1" applyAlignment="1">
      <alignment horizontal="right" vertical="center" wrapText="1"/>
    </xf>
    <xf numFmtId="1" fontId="15" fillId="0" borderId="38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1" fontId="15" fillId="0" borderId="15" xfId="0" applyNumberFormat="1" applyFont="1" applyBorder="1" applyAlignment="1">
      <alignment vertical="center" wrapText="1"/>
    </xf>
    <xf numFmtId="1" fontId="15" fillId="0" borderId="13" xfId="0" applyNumberFormat="1" applyFont="1" applyBorder="1" applyAlignment="1">
      <alignment vertical="center" wrapText="1"/>
    </xf>
    <xf numFmtId="1" fontId="15" fillId="0" borderId="37" xfId="0" applyNumberFormat="1" applyFont="1" applyBorder="1" applyAlignment="1">
      <alignment vertical="center" wrapText="1"/>
    </xf>
    <xf numFmtId="1" fontId="15" fillId="4" borderId="10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textRotation="90" wrapText="1"/>
    </xf>
    <xf numFmtId="0" fontId="2" fillId="0" borderId="7" xfId="0" applyFont="1" applyBorder="1" applyAlignment="1">
      <alignment horizontal="right" textRotation="90" wrapText="1"/>
    </xf>
    <xf numFmtId="0" fontId="2" fillId="0" borderId="2" xfId="0" applyFont="1" applyBorder="1" applyAlignment="1">
      <alignment vertical="center" textRotation="90" wrapText="1"/>
    </xf>
    <xf numFmtId="0" fontId="2" fillId="0" borderId="6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textRotation="90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vertical="center" textRotation="90" wrapText="1"/>
    </xf>
    <xf numFmtId="0" fontId="2" fillId="0" borderId="9" xfId="0" applyFont="1" applyBorder="1" applyAlignment="1">
      <alignment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6" fillId="0" borderId="0" xfId="2" applyNumberFormat="1" applyFont="1" applyFill="1" applyAlignment="1">
      <alignment horizontal="center" vertical="center" wrapText="1"/>
    </xf>
    <xf numFmtId="0" fontId="2" fillId="0" borderId="24" xfId="0" applyFont="1" applyBorder="1" applyAlignment="1">
      <alignment textRotation="90" wrapText="1"/>
    </xf>
    <xf numFmtId="0" fontId="2" fillId="0" borderId="7" xfId="0" applyFont="1" applyBorder="1" applyAlignment="1">
      <alignment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view="pageBreakPreview" zoomScale="75" workbookViewId="0">
      <pane xSplit="1" ySplit="9" topLeftCell="B10" activePane="bottomRight" state="frozen"/>
      <selection activeCell="C2" sqref="C2:V2"/>
      <selection pane="topRight"/>
      <selection pane="bottomLeft"/>
      <selection pane="bottomRight" activeCell="C2" sqref="C2:U2"/>
    </sheetView>
  </sheetViews>
  <sheetFormatPr defaultColWidth="10" defaultRowHeight="15" x14ac:dyDescent="0.25"/>
  <cols>
    <col min="2" max="2" width="59.5703125" customWidth="1"/>
    <col min="3" max="3" width="30.7109375" customWidth="1"/>
    <col min="4" max="4" width="17.85546875" customWidth="1"/>
    <col min="5" max="5" width="17.5703125" customWidth="1"/>
    <col min="6" max="6" width="16" customWidth="1"/>
    <col min="7" max="7" width="13.140625" customWidth="1"/>
    <col min="8" max="8" width="40.42578125" customWidth="1"/>
    <col min="9" max="9" width="12" customWidth="1"/>
    <col min="10" max="10" width="13.140625" customWidth="1"/>
    <col min="11" max="11" width="20" customWidth="1"/>
    <col min="12" max="12" width="23" customWidth="1"/>
    <col min="13" max="13" width="18.140625" customWidth="1"/>
    <col min="14" max="15" width="17.140625" customWidth="1"/>
    <col min="16" max="16" width="21.5703125" customWidth="1"/>
    <col min="17" max="17" width="22.28515625" customWidth="1"/>
    <col min="18" max="18" width="19" customWidth="1"/>
    <col min="19" max="19" width="16" customWidth="1"/>
    <col min="20" max="20" width="13.5703125" customWidth="1"/>
    <col min="21" max="21" width="24.7109375" customWidth="1"/>
  </cols>
  <sheetData>
    <row r="1" spans="1:21" ht="101.25" customHeight="1" x14ac:dyDescent="0.25">
      <c r="A1" s="112"/>
      <c r="C1" s="186" t="s">
        <v>302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1" ht="48" customHeight="1" x14ac:dyDescent="0.25">
      <c r="C2" s="187" t="s">
        <v>0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24" customHeigh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0.5" customHeight="1" x14ac:dyDescent="0.25">
      <c r="B4" s="173" t="s">
        <v>1</v>
      </c>
      <c r="C4" s="178" t="s">
        <v>2</v>
      </c>
      <c r="D4" s="188"/>
      <c r="E4" s="188"/>
      <c r="F4" s="188"/>
      <c r="G4" s="179"/>
      <c r="H4" s="178" t="s">
        <v>3</v>
      </c>
      <c r="I4" s="188"/>
      <c r="J4" s="188"/>
      <c r="K4" s="188"/>
      <c r="L4" s="179"/>
      <c r="M4" s="182" t="s">
        <v>4</v>
      </c>
      <c r="N4" s="182" t="s">
        <v>5</v>
      </c>
      <c r="O4" s="182" t="s">
        <v>6</v>
      </c>
      <c r="P4" s="182" t="s">
        <v>7</v>
      </c>
      <c r="Q4" s="182" t="s">
        <v>8</v>
      </c>
      <c r="R4" s="178" t="s">
        <v>9</v>
      </c>
      <c r="S4" s="188"/>
      <c r="T4" s="179"/>
      <c r="U4" s="173" t="s">
        <v>10</v>
      </c>
    </row>
    <row r="5" spans="1:21" ht="34.5" customHeight="1" x14ac:dyDescent="0.25">
      <c r="B5" s="177"/>
      <c r="C5" s="173" t="s">
        <v>11</v>
      </c>
      <c r="D5" s="178" t="s">
        <v>12</v>
      </c>
      <c r="E5" s="188"/>
      <c r="F5" s="188"/>
      <c r="G5" s="179"/>
      <c r="H5" s="189" t="s">
        <v>13</v>
      </c>
      <c r="I5" s="178" t="s">
        <v>12</v>
      </c>
      <c r="J5" s="188"/>
      <c r="K5" s="188"/>
      <c r="L5" s="179"/>
      <c r="M5" s="183"/>
      <c r="N5" s="183"/>
      <c r="O5" s="183"/>
      <c r="P5" s="183"/>
      <c r="Q5" s="183"/>
      <c r="R5" s="173" t="s">
        <v>14</v>
      </c>
      <c r="S5" s="178" t="s">
        <v>15</v>
      </c>
      <c r="T5" s="179"/>
      <c r="U5" s="177"/>
    </row>
    <row r="6" spans="1:21" ht="70.5" customHeight="1" x14ac:dyDescent="0.25">
      <c r="B6" s="177"/>
      <c r="C6" s="177"/>
      <c r="D6" s="180" t="s">
        <v>16</v>
      </c>
      <c r="E6" s="178" t="s">
        <v>17</v>
      </c>
      <c r="F6" s="179"/>
      <c r="G6" s="182" t="s">
        <v>18</v>
      </c>
      <c r="H6" s="190"/>
      <c r="I6" s="182" t="s">
        <v>16</v>
      </c>
      <c r="J6" s="178" t="s">
        <v>17</v>
      </c>
      <c r="K6" s="179"/>
      <c r="L6" s="184" t="s">
        <v>18</v>
      </c>
      <c r="M6" s="183"/>
      <c r="N6" s="183"/>
      <c r="O6" s="183"/>
      <c r="P6" s="183"/>
      <c r="Q6" s="183"/>
      <c r="R6" s="177"/>
      <c r="S6" s="182" t="s">
        <v>19</v>
      </c>
      <c r="T6" s="182" t="s">
        <v>20</v>
      </c>
      <c r="U6" s="177"/>
    </row>
    <row r="7" spans="1:21" ht="57" customHeight="1" x14ac:dyDescent="0.25">
      <c r="B7" s="174"/>
      <c r="C7" s="174"/>
      <c r="D7" s="181"/>
      <c r="E7" s="3" t="s">
        <v>21</v>
      </c>
      <c r="F7" s="4" t="s">
        <v>22</v>
      </c>
      <c r="G7" s="183"/>
      <c r="H7" s="190"/>
      <c r="I7" s="183"/>
      <c r="J7" s="5" t="s">
        <v>21</v>
      </c>
      <c r="K7" s="5" t="s">
        <v>22</v>
      </c>
      <c r="L7" s="185"/>
      <c r="M7" s="183"/>
      <c r="N7" s="183"/>
      <c r="O7" s="183"/>
      <c r="P7" s="183"/>
      <c r="Q7" s="183"/>
      <c r="R7" s="177"/>
      <c r="S7" s="183"/>
      <c r="T7" s="183"/>
      <c r="U7" s="177"/>
    </row>
    <row r="8" spans="1:21" ht="33.950000000000003" customHeight="1" x14ac:dyDescent="0.25">
      <c r="B8" s="173">
        <v>1</v>
      </c>
      <c r="C8" s="173">
        <v>2</v>
      </c>
      <c r="D8" s="175">
        <v>3</v>
      </c>
      <c r="E8" s="175">
        <v>4</v>
      </c>
      <c r="F8" s="6">
        <v>5</v>
      </c>
      <c r="G8" s="172">
        <v>6</v>
      </c>
      <c r="H8" s="172">
        <v>7</v>
      </c>
      <c r="I8" s="172">
        <v>8</v>
      </c>
      <c r="J8" s="172">
        <v>9</v>
      </c>
      <c r="K8" s="7">
        <v>10</v>
      </c>
      <c r="L8" s="172">
        <v>11</v>
      </c>
      <c r="M8" s="172">
        <v>12</v>
      </c>
      <c r="N8" s="172">
        <v>13</v>
      </c>
      <c r="O8" s="172">
        <v>14</v>
      </c>
      <c r="P8" s="172">
        <v>15</v>
      </c>
      <c r="Q8" s="172">
        <v>16</v>
      </c>
      <c r="R8" s="170">
        <v>17</v>
      </c>
      <c r="S8" s="8">
        <v>18</v>
      </c>
      <c r="T8" s="170">
        <v>19</v>
      </c>
      <c r="U8" s="170">
        <v>20</v>
      </c>
    </row>
    <row r="9" spans="1:21" ht="35.450000000000003" customHeight="1" x14ac:dyDescent="0.25">
      <c r="B9" s="174"/>
      <c r="C9" s="174"/>
      <c r="D9" s="176"/>
      <c r="E9" s="176"/>
      <c r="F9" s="10" t="s">
        <v>23</v>
      </c>
      <c r="G9" s="172"/>
      <c r="H9" s="172"/>
      <c r="I9" s="172"/>
      <c r="J9" s="172"/>
      <c r="K9" s="7" t="s">
        <v>24</v>
      </c>
      <c r="L9" s="172"/>
      <c r="M9" s="172"/>
      <c r="N9" s="172"/>
      <c r="O9" s="172"/>
      <c r="P9" s="172"/>
      <c r="Q9" s="172"/>
      <c r="R9" s="170"/>
      <c r="S9" s="8" t="s">
        <v>25</v>
      </c>
      <c r="T9" s="170"/>
      <c r="U9" s="170"/>
    </row>
    <row r="10" spans="1:21" ht="108" customHeight="1" x14ac:dyDescent="0.25">
      <c r="B10" s="11" t="s">
        <v>148</v>
      </c>
      <c r="C10" s="12" t="s">
        <v>26</v>
      </c>
      <c r="D10" s="13">
        <v>20</v>
      </c>
      <c r="E10" s="13">
        <v>20</v>
      </c>
      <c r="F10" s="14">
        <f t="shared" ref="F10:F45" si="0">E10/D10*100</f>
        <v>100</v>
      </c>
      <c r="G10" s="13">
        <v>10</v>
      </c>
      <c r="H10" s="15" t="s">
        <v>27</v>
      </c>
      <c r="I10" s="10">
        <v>0</v>
      </c>
      <c r="J10" s="7">
        <v>0</v>
      </c>
      <c r="K10" s="16" t="e">
        <f t="shared" ref="K10:K34" si="1">J10/I10*100</f>
        <v>#DIV/0!</v>
      </c>
      <c r="L10" s="7">
        <v>10</v>
      </c>
      <c r="M10" s="17" t="s">
        <v>28</v>
      </c>
      <c r="N10" s="17" t="s">
        <v>28</v>
      </c>
      <c r="O10" s="17" t="s">
        <v>29</v>
      </c>
      <c r="P10" s="155">
        <v>3685009.9</v>
      </c>
      <c r="Q10" s="113">
        <v>3685009.9</v>
      </c>
      <c r="R10" s="155">
        <v>3641122.49</v>
      </c>
      <c r="S10" s="164">
        <f t="shared" ref="S10:S45" si="2">R10/P10*100</f>
        <v>98.809028708443918</v>
      </c>
      <c r="T10" s="25">
        <f t="shared" ref="T10:T45" si="3">R10/Q10*100</f>
        <v>98.809028708443918</v>
      </c>
      <c r="U10" s="19" t="s">
        <v>299</v>
      </c>
    </row>
    <row r="11" spans="1:21" ht="108" customHeight="1" x14ac:dyDescent="0.25">
      <c r="B11" s="11" t="s">
        <v>149</v>
      </c>
      <c r="C11" s="12" t="s">
        <v>26</v>
      </c>
      <c r="D11" s="13">
        <v>24</v>
      </c>
      <c r="E11" s="13">
        <v>24</v>
      </c>
      <c r="F11" s="14">
        <f t="shared" si="0"/>
        <v>100</v>
      </c>
      <c r="G11" s="13">
        <v>10</v>
      </c>
      <c r="H11" s="15" t="s">
        <v>27</v>
      </c>
      <c r="I11" s="10">
        <v>0</v>
      </c>
      <c r="J11" s="7">
        <v>0</v>
      </c>
      <c r="K11" s="16" t="e">
        <f t="shared" si="1"/>
        <v>#DIV/0!</v>
      </c>
      <c r="L11" s="7">
        <v>10</v>
      </c>
      <c r="M11" s="17" t="s">
        <v>28</v>
      </c>
      <c r="N11" s="17" t="s">
        <v>28</v>
      </c>
      <c r="O11" s="17" t="s">
        <v>29</v>
      </c>
      <c r="P11" s="155">
        <v>5040900.72</v>
      </c>
      <c r="Q11" s="113">
        <v>5040900.72</v>
      </c>
      <c r="R11" s="155">
        <v>4997013.3099999996</v>
      </c>
      <c r="S11" s="164">
        <f t="shared" si="2"/>
        <v>99.129373648922012</v>
      </c>
      <c r="T11" s="25">
        <f t="shared" si="3"/>
        <v>99.129373648922012</v>
      </c>
      <c r="U11" s="19" t="s">
        <v>299</v>
      </c>
    </row>
    <row r="12" spans="1:21" ht="102.75" customHeight="1" x14ac:dyDescent="0.25">
      <c r="B12" s="20" t="s">
        <v>30</v>
      </c>
      <c r="C12" s="12" t="s">
        <v>26</v>
      </c>
      <c r="D12" s="13">
        <v>95</v>
      </c>
      <c r="E12" s="13">
        <v>95</v>
      </c>
      <c r="F12" s="14">
        <f t="shared" si="0"/>
        <v>100</v>
      </c>
      <c r="G12" s="13">
        <v>10</v>
      </c>
      <c r="H12" s="15" t="s">
        <v>27</v>
      </c>
      <c r="I12" s="13">
        <v>0</v>
      </c>
      <c r="J12" s="13">
        <v>0</v>
      </c>
      <c r="K12" s="14" t="e">
        <f t="shared" si="1"/>
        <v>#DIV/0!</v>
      </c>
      <c r="L12" s="13">
        <v>10</v>
      </c>
      <c r="M12" s="21" t="s">
        <v>28</v>
      </c>
      <c r="N12" s="22" t="s">
        <v>28</v>
      </c>
      <c r="O12" s="23" t="s">
        <v>29</v>
      </c>
      <c r="P12" s="155">
        <v>6398320.8899999997</v>
      </c>
      <c r="Q12" s="113">
        <v>6398320.8899999997</v>
      </c>
      <c r="R12" s="155">
        <v>6354433.4800000004</v>
      </c>
      <c r="S12" s="164">
        <f t="shared" si="2"/>
        <v>99.314079259941607</v>
      </c>
      <c r="T12" s="25">
        <f t="shared" si="3"/>
        <v>99.314079259941607</v>
      </c>
      <c r="U12" s="19" t="s">
        <v>299</v>
      </c>
    </row>
    <row r="13" spans="1:21" ht="111" customHeight="1" x14ac:dyDescent="0.25">
      <c r="B13" s="20" t="s">
        <v>31</v>
      </c>
      <c r="C13" s="12" t="s">
        <v>26</v>
      </c>
      <c r="D13" s="13">
        <v>150</v>
      </c>
      <c r="E13" s="13">
        <v>150</v>
      </c>
      <c r="F13" s="14">
        <f t="shared" si="0"/>
        <v>100</v>
      </c>
      <c r="G13" s="13">
        <v>10</v>
      </c>
      <c r="H13" s="15" t="s">
        <v>27</v>
      </c>
      <c r="I13" s="13">
        <v>30</v>
      </c>
      <c r="J13" s="13">
        <v>0</v>
      </c>
      <c r="K13" s="14">
        <f t="shared" si="1"/>
        <v>0</v>
      </c>
      <c r="L13" s="13">
        <v>10</v>
      </c>
      <c r="M13" s="21" t="s">
        <v>28</v>
      </c>
      <c r="N13" s="22" t="s">
        <v>28</v>
      </c>
      <c r="O13" s="17" t="s">
        <v>29</v>
      </c>
      <c r="P13" s="155">
        <v>8458552.0399999991</v>
      </c>
      <c r="Q13" s="113">
        <v>8458552.0399999991</v>
      </c>
      <c r="R13" s="155">
        <v>8414664.6300000008</v>
      </c>
      <c r="S13" s="164">
        <f t="shared" si="2"/>
        <v>99.481147484906913</v>
      </c>
      <c r="T13" s="25">
        <f t="shared" si="3"/>
        <v>99.481147484906913</v>
      </c>
      <c r="U13" s="19" t="s">
        <v>299</v>
      </c>
    </row>
    <row r="14" spans="1:21" ht="110.25" customHeight="1" x14ac:dyDescent="0.25">
      <c r="B14" s="20" t="s">
        <v>32</v>
      </c>
      <c r="C14" s="12" t="s">
        <v>26</v>
      </c>
      <c r="D14" s="13">
        <v>26</v>
      </c>
      <c r="E14" s="13">
        <v>26</v>
      </c>
      <c r="F14" s="14">
        <f t="shared" si="0"/>
        <v>100</v>
      </c>
      <c r="G14" s="13">
        <v>10</v>
      </c>
      <c r="H14" s="15" t="s">
        <v>27</v>
      </c>
      <c r="I14" s="13">
        <v>0</v>
      </c>
      <c r="J14" s="13">
        <v>0</v>
      </c>
      <c r="K14" s="14" t="e">
        <f t="shared" si="1"/>
        <v>#DIV/0!</v>
      </c>
      <c r="L14" s="13">
        <v>10</v>
      </c>
      <c r="M14" s="21" t="s">
        <v>28</v>
      </c>
      <c r="N14" s="22" t="s">
        <v>28</v>
      </c>
      <c r="O14" s="24" t="s">
        <v>29</v>
      </c>
      <c r="P14" s="155">
        <v>4060116.62</v>
      </c>
      <c r="Q14" s="113">
        <v>4060116.62</v>
      </c>
      <c r="R14" s="155">
        <v>4016229.21</v>
      </c>
      <c r="S14" s="164">
        <f t="shared" si="2"/>
        <v>98.919060359404156</v>
      </c>
      <c r="T14" s="25">
        <f t="shared" si="3"/>
        <v>98.919060359404156</v>
      </c>
      <c r="U14" s="19" t="s">
        <v>299</v>
      </c>
    </row>
    <row r="15" spans="1:21" ht="111" customHeight="1" x14ac:dyDescent="0.25">
      <c r="B15" s="20" t="s">
        <v>33</v>
      </c>
      <c r="C15" s="12" t="s">
        <v>26</v>
      </c>
      <c r="D15" s="13">
        <v>21</v>
      </c>
      <c r="E15" s="13">
        <v>21</v>
      </c>
      <c r="F15" s="14">
        <f t="shared" si="0"/>
        <v>100</v>
      </c>
      <c r="G15" s="13">
        <v>10</v>
      </c>
      <c r="H15" s="15" t="s">
        <v>27</v>
      </c>
      <c r="I15" s="13">
        <v>0</v>
      </c>
      <c r="J15" s="13">
        <v>0</v>
      </c>
      <c r="K15" s="14" t="e">
        <f t="shared" si="1"/>
        <v>#DIV/0!</v>
      </c>
      <c r="L15" s="13">
        <v>10</v>
      </c>
      <c r="M15" s="21" t="s">
        <v>28</v>
      </c>
      <c r="N15" s="22" t="s">
        <v>28</v>
      </c>
      <c r="O15" s="17" t="s">
        <v>29</v>
      </c>
      <c r="P15" s="156">
        <v>2782706.12</v>
      </c>
      <c r="Q15" s="113">
        <v>2782706.12</v>
      </c>
      <c r="R15" s="155">
        <v>2738818.71</v>
      </c>
      <c r="S15" s="164">
        <f t="shared" si="2"/>
        <v>98.422851422053853</v>
      </c>
      <c r="T15" s="25">
        <f t="shared" si="3"/>
        <v>98.422851422053853</v>
      </c>
      <c r="U15" s="19" t="s">
        <v>299</v>
      </c>
    </row>
    <row r="16" spans="1:21" ht="119.25" customHeight="1" x14ac:dyDescent="0.25">
      <c r="B16" s="20" t="s">
        <v>34</v>
      </c>
      <c r="C16" s="12" t="s">
        <v>26</v>
      </c>
      <c r="D16" s="13">
        <v>66</v>
      </c>
      <c r="E16" s="13">
        <v>66</v>
      </c>
      <c r="F16" s="14">
        <f t="shared" si="0"/>
        <v>100</v>
      </c>
      <c r="G16" s="13">
        <v>10</v>
      </c>
      <c r="H16" s="15" t="s">
        <v>27</v>
      </c>
      <c r="I16" s="13">
        <v>15</v>
      </c>
      <c r="J16" s="13">
        <v>0</v>
      </c>
      <c r="K16" s="14">
        <f t="shared" si="1"/>
        <v>0</v>
      </c>
      <c r="L16" s="13">
        <v>10</v>
      </c>
      <c r="M16" s="21" t="s">
        <v>28</v>
      </c>
      <c r="N16" s="22" t="s">
        <v>28</v>
      </c>
      <c r="O16" s="17" t="s">
        <v>29</v>
      </c>
      <c r="P16" s="155">
        <v>4428740.8</v>
      </c>
      <c r="Q16" s="113">
        <v>4428740.8</v>
      </c>
      <c r="R16" s="155">
        <v>4384853.3899999997</v>
      </c>
      <c r="S16" s="164">
        <f t="shared" si="2"/>
        <v>99.009031867477987</v>
      </c>
      <c r="T16" s="25">
        <f t="shared" si="3"/>
        <v>99.009031867477987</v>
      </c>
      <c r="U16" s="19" t="s">
        <v>299</v>
      </c>
    </row>
    <row r="17" spans="2:21" ht="116.25" customHeight="1" x14ac:dyDescent="0.25">
      <c r="B17" s="20" t="s">
        <v>35</v>
      </c>
      <c r="C17" s="12" t="s">
        <v>26</v>
      </c>
      <c r="D17" s="13">
        <v>41</v>
      </c>
      <c r="E17" s="13">
        <v>41</v>
      </c>
      <c r="F17" s="14">
        <f t="shared" si="0"/>
        <v>100</v>
      </c>
      <c r="G17" s="13">
        <v>10</v>
      </c>
      <c r="H17" s="15" t="s">
        <v>27</v>
      </c>
      <c r="I17" s="13">
        <v>0</v>
      </c>
      <c r="J17" s="13">
        <v>0</v>
      </c>
      <c r="K17" s="14" t="e">
        <f t="shared" si="1"/>
        <v>#DIV/0!</v>
      </c>
      <c r="L17" s="13">
        <v>10</v>
      </c>
      <c r="M17" s="21" t="s">
        <v>28</v>
      </c>
      <c r="N17" s="22" t="s">
        <v>28</v>
      </c>
      <c r="O17" s="17" t="s">
        <v>29</v>
      </c>
      <c r="P17" s="155">
        <v>5920153.4199999999</v>
      </c>
      <c r="Q17" s="113">
        <v>5920153.4199999999</v>
      </c>
      <c r="R17" s="155">
        <v>5876266.0099999998</v>
      </c>
      <c r="S17" s="164">
        <f t="shared" si="2"/>
        <v>99.258677826629707</v>
      </c>
      <c r="T17" s="25">
        <f t="shared" si="3"/>
        <v>99.258677826629707</v>
      </c>
      <c r="U17" s="19" t="s">
        <v>299</v>
      </c>
    </row>
    <row r="18" spans="2:21" ht="135.75" customHeight="1" x14ac:dyDescent="0.25">
      <c r="B18" s="20" t="s">
        <v>36</v>
      </c>
      <c r="C18" s="12" t="s">
        <v>26</v>
      </c>
      <c r="D18" s="13">
        <v>6</v>
      </c>
      <c r="E18" s="13">
        <v>6</v>
      </c>
      <c r="F18" s="14">
        <f t="shared" si="0"/>
        <v>100</v>
      </c>
      <c r="G18" s="13">
        <v>10</v>
      </c>
      <c r="H18" s="15" t="s">
        <v>27</v>
      </c>
      <c r="I18" s="13">
        <v>0</v>
      </c>
      <c r="J18" s="13">
        <v>0</v>
      </c>
      <c r="K18" s="14" t="e">
        <f t="shared" si="1"/>
        <v>#DIV/0!</v>
      </c>
      <c r="L18" s="13">
        <v>10</v>
      </c>
      <c r="M18" s="21" t="s">
        <v>28</v>
      </c>
      <c r="N18" s="22" t="s">
        <v>28</v>
      </c>
      <c r="O18" s="17" t="s">
        <v>29</v>
      </c>
      <c r="P18" s="155">
        <v>3411442.85</v>
      </c>
      <c r="Q18" s="113">
        <v>3411442.85</v>
      </c>
      <c r="R18" s="155">
        <v>3367555.44</v>
      </c>
      <c r="S18" s="164">
        <f t="shared" si="2"/>
        <v>98.713523516889637</v>
      </c>
      <c r="T18" s="25">
        <f t="shared" si="3"/>
        <v>98.713523516889637</v>
      </c>
      <c r="U18" s="19" t="s">
        <v>299</v>
      </c>
    </row>
    <row r="19" spans="2:21" ht="120.75" customHeight="1" x14ac:dyDescent="0.25">
      <c r="B19" s="20" t="s">
        <v>37</v>
      </c>
      <c r="C19" s="12" t="s">
        <v>26</v>
      </c>
      <c r="D19" s="13">
        <v>3</v>
      </c>
      <c r="E19" s="13">
        <v>3</v>
      </c>
      <c r="F19" s="14">
        <f t="shared" si="0"/>
        <v>100</v>
      </c>
      <c r="G19" s="13">
        <v>10</v>
      </c>
      <c r="H19" s="15" t="s">
        <v>27</v>
      </c>
      <c r="I19" s="13">
        <v>0</v>
      </c>
      <c r="J19" s="13">
        <v>0</v>
      </c>
      <c r="K19" s="14" t="e">
        <f t="shared" si="1"/>
        <v>#DIV/0!</v>
      </c>
      <c r="L19" s="13">
        <v>10</v>
      </c>
      <c r="M19" s="21" t="s">
        <v>28</v>
      </c>
      <c r="N19" s="22" t="s">
        <v>28</v>
      </c>
      <c r="O19" s="17" t="s">
        <v>29</v>
      </c>
      <c r="P19" s="155">
        <v>5705611.8399999999</v>
      </c>
      <c r="Q19" s="113">
        <v>5705611.8399999999</v>
      </c>
      <c r="R19" s="155">
        <v>5661724.4299999997</v>
      </c>
      <c r="S19" s="164">
        <f t="shared" si="2"/>
        <v>99.230802738939914</v>
      </c>
      <c r="T19" s="25">
        <f t="shared" si="3"/>
        <v>99.230802738939914</v>
      </c>
      <c r="U19" s="19" t="s">
        <v>299</v>
      </c>
    </row>
    <row r="20" spans="2:21" ht="120.75" customHeight="1" x14ac:dyDescent="0.25">
      <c r="B20" s="20" t="s">
        <v>38</v>
      </c>
      <c r="C20" s="12" t="s">
        <v>26</v>
      </c>
      <c r="D20" s="13">
        <v>89</v>
      </c>
      <c r="E20" s="13">
        <v>89</v>
      </c>
      <c r="F20" s="14">
        <f t="shared" si="0"/>
        <v>100</v>
      </c>
      <c r="G20" s="13">
        <v>10</v>
      </c>
      <c r="H20" s="15" t="s">
        <v>27</v>
      </c>
      <c r="I20" s="13">
        <v>35</v>
      </c>
      <c r="J20" s="13">
        <v>0</v>
      </c>
      <c r="K20" s="14">
        <f t="shared" si="1"/>
        <v>0</v>
      </c>
      <c r="L20" s="13">
        <v>10</v>
      </c>
      <c r="M20" s="21" t="s">
        <v>28</v>
      </c>
      <c r="N20" s="22" t="s">
        <v>28</v>
      </c>
      <c r="O20" s="17" t="s">
        <v>29</v>
      </c>
      <c r="P20" s="155">
        <v>7409769.8300000001</v>
      </c>
      <c r="Q20" s="113">
        <v>7409769.8300000001</v>
      </c>
      <c r="R20" s="155">
        <v>7365882.4199999999</v>
      </c>
      <c r="S20" s="164">
        <f t="shared" si="2"/>
        <v>99.407708862665174</v>
      </c>
      <c r="T20" s="25">
        <f t="shared" si="3"/>
        <v>99.407708862665174</v>
      </c>
      <c r="U20" s="19" t="s">
        <v>299</v>
      </c>
    </row>
    <row r="21" spans="2:21" ht="111" customHeight="1" x14ac:dyDescent="0.25">
      <c r="B21" s="20" t="s">
        <v>39</v>
      </c>
      <c r="C21" s="12" t="s">
        <v>26</v>
      </c>
      <c r="D21" s="13">
        <v>76</v>
      </c>
      <c r="E21" s="13">
        <v>76</v>
      </c>
      <c r="F21" s="14">
        <f t="shared" si="0"/>
        <v>100</v>
      </c>
      <c r="G21" s="13">
        <v>10</v>
      </c>
      <c r="H21" s="15" t="s">
        <v>27</v>
      </c>
      <c r="I21" s="13">
        <v>0</v>
      </c>
      <c r="J21" s="13">
        <v>0</v>
      </c>
      <c r="K21" s="14" t="e">
        <f t="shared" si="1"/>
        <v>#DIV/0!</v>
      </c>
      <c r="L21" s="13">
        <v>10</v>
      </c>
      <c r="M21" s="21" t="s">
        <v>28</v>
      </c>
      <c r="N21" s="22" t="s">
        <v>28</v>
      </c>
      <c r="O21" s="17" t="s">
        <v>29</v>
      </c>
      <c r="P21" s="155">
        <v>15215217.26</v>
      </c>
      <c r="Q21" s="113">
        <v>15215217.26</v>
      </c>
      <c r="R21" s="155">
        <v>15171329.85</v>
      </c>
      <c r="S21" s="164">
        <f t="shared" si="2"/>
        <v>99.711555811198451</v>
      </c>
      <c r="T21" s="25">
        <f t="shared" si="3"/>
        <v>99.711555811198451</v>
      </c>
      <c r="U21" s="19" t="s">
        <v>299</v>
      </c>
    </row>
    <row r="22" spans="2:21" ht="113.25" customHeight="1" x14ac:dyDescent="0.25">
      <c r="B22" s="20" t="s">
        <v>40</v>
      </c>
      <c r="C22" s="12" t="s">
        <v>26</v>
      </c>
      <c r="D22" s="13">
        <v>142</v>
      </c>
      <c r="E22" s="13">
        <v>142</v>
      </c>
      <c r="F22" s="14">
        <f t="shared" si="0"/>
        <v>100</v>
      </c>
      <c r="G22" s="13">
        <v>10</v>
      </c>
      <c r="H22" s="15" t="s">
        <v>27</v>
      </c>
      <c r="I22" s="13">
        <v>20</v>
      </c>
      <c r="J22" s="13">
        <v>0</v>
      </c>
      <c r="K22" s="14">
        <f t="shared" si="1"/>
        <v>0</v>
      </c>
      <c r="L22" s="13">
        <v>10</v>
      </c>
      <c r="M22" s="21" t="s">
        <v>28</v>
      </c>
      <c r="N22" s="22" t="s">
        <v>28</v>
      </c>
      <c r="O22" s="26" t="s">
        <v>29</v>
      </c>
      <c r="P22" s="157">
        <v>6209394.0300000003</v>
      </c>
      <c r="Q22" s="113">
        <v>6209394.0300000003</v>
      </c>
      <c r="R22" s="155">
        <v>6165506.6200000001</v>
      </c>
      <c r="S22" s="165">
        <f t="shared" si="2"/>
        <v>99.293209453483499</v>
      </c>
      <c r="T22" s="25">
        <f t="shared" si="3"/>
        <v>99.293209453483499</v>
      </c>
      <c r="U22" s="19" t="s">
        <v>299</v>
      </c>
    </row>
    <row r="23" spans="2:21" ht="114.75" customHeight="1" x14ac:dyDescent="0.25">
      <c r="B23" s="20" t="s">
        <v>41</v>
      </c>
      <c r="C23" s="12" t="s">
        <v>26</v>
      </c>
      <c r="D23" s="13">
        <v>33</v>
      </c>
      <c r="E23" s="13">
        <v>33</v>
      </c>
      <c r="F23" s="14">
        <f t="shared" si="0"/>
        <v>100</v>
      </c>
      <c r="G23" s="13">
        <v>10</v>
      </c>
      <c r="H23" s="15" t="s">
        <v>27</v>
      </c>
      <c r="I23" s="13">
        <v>0</v>
      </c>
      <c r="J23" s="13">
        <v>0</v>
      </c>
      <c r="K23" s="14" t="e">
        <f t="shared" si="1"/>
        <v>#DIV/0!</v>
      </c>
      <c r="L23" s="13">
        <v>10</v>
      </c>
      <c r="M23" s="21" t="s">
        <v>28</v>
      </c>
      <c r="N23" s="22" t="s">
        <v>28</v>
      </c>
      <c r="O23" s="17" t="s">
        <v>29</v>
      </c>
      <c r="P23" s="155">
        <v>7438703.7300000004</v>
      </c>
      <c r="Q23" s="113">
        <v>7438703.7300000004</v>
      </c>
      <c r="R23" s="155">
        <v>7394816.3200000003</v>
      </c>
      <c r="S23" s="164">
        <f t="shared" si="2"/>
        <v>99.410012663590791</v>
      </c>
      <c r="T23" s="25">
        <f t="shared" si="3"/>
        <v>99.410012663590791</v>
      </c>
      <c r="U23" s="19" t="s">
        <v>299</v>
      </c>
    </row>
    <row r="24" spans="2:21" ht="111" customHeight="1" x14ac:dyDescent="0.25">
      <c r="B24" s="20" t="s">
        <v>42</v>
      </c>
      <c r="C24" s="12" t="s">
        <v>26</v>
      </c>
      <c r="D24" s="13">
        <v>4</v>
      </c>
      <c r="E24" s="13">
        <v>4</v>
      </c>
      <c r="F24" s="14">
        <f t="shared" si="0"/>
        <v>100</v>
      </c>
      <c r="G24" s="13">
        <v>10</v>
      </c>
      <c r="H24" s="15" t="s">
        <v>27</v>
      </c>
      <c r="I24" s="13">
        <v>0</v>
      </c>
      <c r="J24" s="13">
        <v>0</v>
      </c>
      <c r="K24" s="14" t="e">
        <f t="shared" si="1"/>
        <v>#DIV/0!</v>
      </c>
      <c r="L24" s="13">
        <v>10</v>
      </c>
      <c r="M24" s="21" t="s">
        <v>28</v>
      </c>
      <c r="N24" s="27" t="s">
        <v>28</v>
      </c>
      <c r="O24" s="23" t="s">
        <v>29</v>
      </c>
      <c r="P24" s="156">
        <v>3823577.14</v>
      </c>
      <c r="Q24" s="113">
        <v>3823577.14</v>
      </c>
      <c r="R24" s="155">
        <v>3779689.73</v>
      </c>
      <c r="S24" s="166">
        <f t="shared" si="2"/>
        <v>98.852189758619588</v>
      </c>
      <c r="T24" s="25">
        <f t="shared" si="3"/>
        <v>98.852189758619588</v>
      </c>
      <c r="U24" s="19" t="s">
        <v>299</v>
      </c>
    </row>
    <row r="25" spans="2:21" ht="111.75" customHeight="1" x14ac:dyDescent="0.25">
      <c r="B25" s="20" t="s">
        <v>43</v>
      </c>
      <c r="C25" s="12" t="s">
        <v>26</v>
      </c>
      <c r="D25" s="13">
        <v>10</v>
      </c>
      <c r="E25" s="13">
        <v>10</v>
      </c>
      <c r="F25" s="14">
        <f t="shared" si="0"/>
        <v>100</v>
      </c>
      <c r="G25" s="13">
        <v>10</v>
      </c>
      <c r="H25" s="15" t="s">
        <v>27</v>
      </c>
      <c r="I25" s="13">
        <v>0</v>
      </c>
      <c r="J25" s="13">
        <v>0</v>
      </c>
      <c r="K25" s="14" t="e">
        <f t="shared" si="1"/>
        <v>#DIV/0!</v>
      </c>
      <c r="L25" s="13">
        <v>10</v>
      </c>
      <c r="M25" s="22" t="s">
        <v>28</v>
      </c>
      <c r="N25" s="17" t="s">
        <v>28</v>
      </c>
      <c r="O25" s="17" t="s">
        <v>29</v>
      </c>
      <c r="P25" s="155">
        <v>12223025.800000001</v>
      </c>
      <c r="Q25" s="113">
        <v>12223025.800000001</v>
      </c>
      <c r="R25" s="155">
        <v>12179138.390000001</v>
      </c>
      <c r="S25" s="164">
        <f t="shared" si="2"/>
        <v>99.640944797809397</v>
      </c>
      <c r="T25" s="25">
        <f t="shared" si="3"/>
        <v>99.640944797809397</v>
      </c>
      <c r="U25" s="19" t="s">
        <v>299</v>
      </c>
    </row>
    <row r="26" spans="2:21" ht="111.75" customHeight="1" x14ac:dyDescent="0.25">
      <c r="B26" s="20" t="s">
        <v>44</v>
      </c>
      <c r="C26" s="12" t="s">
        <v>45</v>
      </c>
      <c r="D26" s="13">
        <v>31590</v>
      </c>
      <c r="E26" s="13">
        <v>31590</v>
      </c>
      <c r="F26" s="14">
        <f t="shared" si="0"/>
        <v>100</v>
      </c>
      <c r="G26" s="13">
        <v>10</v>
      </c>
      <c r="H26" s="15" t="s">
        <v>46</v>
      </c>
      <c r="I26" s="13">
        <v>0</v>
      </c>
      <c r="J26" s="13">
        <v>0</v>
      </c>
      <c r="K26" s="14" t="e">
        <f t="shared" si="1"/>
        <v>#DIV/0!</v>
      </c>
      <c r="L26" s="13">
        <v>10</v>
      </c>
      <c r="M26" s="22" t="s">
        <v>47</v>
      </c>
      <c r="N26" s="17" t="s">
        <v>47</v>
      </c>
      <c r="O26" s="17" t="s">
        <v>29</v>
      </c>
      <c r="P26" s="155">
        <v>7834320</v>
      </c>
      <c r="Q26" s="113">
        <v>7834320</v>
      </c>
      <c r="R26" s="155">
        <v>7834320</v>
      </c>
      <c r="S26" s="164">
        <f t="shared" si="2"/>
        <v>100</v>
      </c>
      <c r="T26" s="25">
        <f t="shared" si="3"/>
        <v>100</v>
      </c>
      <c r="U26" s="19" t="s">
        <v>299</v>
      </c>
    </row>
    <row r="27" spans="2:21" ht="84" customHeight="1" x14ac:dyDescent="0.25">
      <c r="B27" s="20" t="s">
        <v>48</v>
      </c>
      <c r="C27" s="12" t="s">
        <v>45</v>
      </c>
      <c r="D27" s="13">
        <v>32473</v>
      </c>
      <c r="E27" s="13">
        <v>32473</v>
      </c>
      <c r="F27" s="14">
        <f t="shared" si="0"/>
        <v>100</v>
      </c>
      <c r="G27" s="13">
        <v>10</v>
      </c>
      <c r="H27" s="15" t="s">
        <v>46</v>
      </c>
      <c r="I27" s="13">
        <v>0</v>
      </c>
      <c r="J27" s="13">
        <v>0</v>
      </c>
      <c r="K27" s="14" t="e">
        <f t="shared" si="1"/>
        <v>#DIV/0!</v>
      </c>
      <c r="L27" s="13">
        <v>10</v>
      </c>
      <c r="M27" s="22" t="s">
        <v>28</v>
      </c>
      <c r="N27" s="17" t="s">
        <v>28</v>
      </c>
      <c r="O27" s="17" t="s">
        <v>29</v>
      </c>
      <c r="P27" s="155">
        <v>8053219.6799999997</v>
      </c>
      <c r="Q27" s="113">
        <v>8053219.6799999997</v>
      </c>
      <c r="R27" s="160">
        <v>8053219.6799999997</v>
      </c>
      <c r="S27" s="164">
        <f t="shared" si="2"/>
        <v>100</v>
      </c>
      <c r="T27" s="25">
        <f t="shared" si="3"/>
        <v>100</v>
      </c>
      <c r="U27" s="19" t="s">
        <v>299</v>
      </c>
    </row>
    <row r="28" spans="2:21" ht="114" customHeight="1" x14ac:dyDescent="0.25">
      <c r="B28" s="20" t="s">
        <v>49</v>
      </c>
      <c r="C28" s="12" t="s">
        <v>26</v>
      </c>
      <c r="D28" s="13">
        <v>152</v>
      </c>
      <c r="E28" s="13">
        <v>152</v>
      </c>
      <c r="F28" s="14">
        <f t="shared" si="0"/>
        <v>100</v>
      </c>
      <c r="G28" s="13">
        <v>10</v>
      </c>
      <c r="H28" s="15" t="s">
        <v>27</v>
      </c>
      <c r="I28" s="13">
        <v>60</v>
      </c>
      <c r="J28" s="13">
        <v>0</v>
      </c>
      <c r="K28" s="14">
        <f t="shared" si="1"/>
        <v>0</v>
      </c>
      <c r="L28" s="13">
        <v>10</v>
      </c>
      <c r="M28" s="21" t="s">
        <v>28</v>
      </c>
      <c r="N28" s="22" t="s">
        <v>28</v>
      </c>
      <c r="O28" s="23" t="s">
        <v>29</v>
      </c>
      <c r="P28" s="156">
        <v>8921839.2799999993</v>
      </c>
      <c r="Q28" s="114">
        <v>8921839.2799999993</v>
      </c>
      <c r="R28" s="161">
        <v>8877951.8699999992</v>
      </c>
      <c r="S28" s="167">
        <f t="shared" si="2"/>
        <v>99.50809010762633</v>
      </c>
      <c r="T28" s="25">
        <f t="shared" si="3"/>
        <v>99.50809010762633</v>
      </c>
      <c r="U28" s="19" t="s">
        <v>299</v>
      </c>
    </row>
    <row r="29" spans="2:21" ht="129" customHeight="1" x14ac:dyDescent="0.25">
      <c r="B29" s="20" t="s">
        <v>50</v>
      </c>
      <c r="C29" s="12" t="s">
        <v>26</v>
      </c>
      <c r="D29" s="13">
        <v>174</v>
      </c>
      <c r="E29" s="13">
        <v>174</v>
      </c>
      <c r="F29" s="14">
        <f t="shared" si="0"/>
        <v>100</v>
      </c>
      <c r="G29" s="13">
        <v>10</v>
      </c>
      <c r="H29" s="15" t="s">
        <v>27</v>
      </c>
      <c r="I29" s="13">
        <v>0</v>
      </c>
      <c r="J29" s="13">
        <v>0</v>
      </c>
      <c r="K29" s="14" t="e">
        <f t="shared" si="1"/>
        <v>#DIV/0!</v>
      </c>
      <c r="L29" s="13">
        <v>10</v>
      </c>
      <c r="M29" s="21" t="s">
        <v>28</v>
      </c>
      <c r="N29" s="22" t="s">
        <v>28</v>
      </c>
      <c r="O29" s="17" t="s">
        <v>29</v>
      </c>
      <c r="P29" s="155">
        <v>20553289.879999999</v>
      </c>
      <c r="Q29" s="114">
        <v>20553289.879999999</v>
      </c>
      <c r="R29" s="161">
        <v>20509402.469999999</v>
      </c>
      <c r="S29" s="163">
        <f t="shared" si="2"/>
        <v>99.786470145381898</v>
      </c>
      <c r="T29" s="25">
        <f t="shared" si="3"/>
        <v>99.786470145381898</v>
      </c>
      <c r="U29" s="19" t="s">
        <v>299</v>
      </c>
    </row>
    <row r="30" spans="2:21" ht="123" customHeight="1" x14ac:dyDescent="0.25">
      <c r="B30" s="11" t="s">
        <v>51</v>
      </c>
      <c r="C30" s="12" t="s">
        <v>26</v>
      </c>
      <c r="D30" s="13">
        <v>52</v>
      </c>
      <c r="E30" s="13">
        <v>52</v>
      </c>
      <c r="F30" s="14">
        <f t="shared" si="0"/>
        <v>100</v>
      </c>
      <c r="G30" s="13">
        <v>10</v>
      </c>
      <c r="H30" s="15" t="s">
        <v>27</v>
      </c>
      <c r="I30" s="13">
        <v>5</v>
      </c>
      <c r="J30" s="13">
        <v>0</v>
      </c>
      <c r="K30" s="14">
        <f t="shared" si="1"/>
        <v>0</v>
      </c>
      <c r="L30" s="13">
        <v>10</v>
      </c>
      <c r="M30" s="21" t="s">
        <v>28</v>
      </c>
      <c r="N30" s="22" t="s">
        <v>28</v>
      </c>
      <c r="O30" s="17" t="s">
        <v>29</v>
      </c>
      <c r="P30" s="113">
        <v>5277495.95</v>
      </c>
      <c r="Q30" s="113">
        <v>5277495.95</v>
      </c>
      <c r="R30" s="162">
        <v>5233608.54</v>
      </c>
      <c r="S30" s="164">
        <f t="shared" si="2"/>
        <v>99.168404667368804</v>
      </c>
      <c r="T30" s="25">
        <f t="shared" si="3"/>
        <v>99.168404667368804</v>
      </c>
      <c r="U30" s="19" t="s">
        <v>299</v>
      </c>
    </row>
    <row r="31" spans="2:21" ht="119.25" customHeight="1" x14ac:dyDescent="0.25">
      <c r="B31" s="11" t="s">
        <v>52</v>
      </c>
      <c r="C31" s="12" t="s">
        <v>26</v>
      </c>
      <c r="D31" s="13">
        <v>21</v>
      </c>
      <c r="E31" s="13">
        <v>21</v>
      </c>
      <c r="F31" s="14">
        <f t="shared" si="0"/>
        <v>100</v>
      </c>
      <c r="G31" s="13">
        <v>10</v>
      </c>
      <c r="H31" s="15" t="s">
        <v>27</v>
      </c>
      <c r="I31" s="13">
        <v>0</v>
      </c>
      <c r="J31" s="13">
        <v>0</v>
      </c>
      <c r="K31" s="14" t="e">
        <f t="shared" si="1"/>
        <v>#DIV/0!</v>
      </c>
      <c r="L31" s="13">
        <v>10</v>
      </c>
      <c r="M31" s="21" t="s">
        <v>28</v>
      </c>
      <c r="N31" s="22" t="s">
        <v>28</v>
      </c>
      <c r="O31" s="17" t="s">
        <v>29</v>
      </c>
      <c r="P31" s="155">
        <v>5685611.25</v>
      </c>
      <c r="Q31" s="114">
        <v>5685611.25</v>
      </c>
      <c r="R31" s="161">
        <v>5641723.8399999999</v>
      </c>
      <c r="S31" s="163">
        <f t="shared" si="2"/>
        <v>99.228096891077456</v>
      </c>
      <c r="T31" s="25">
        <f t="shared" si="3"/>
        <v>99.228096891077456</v>
      </c>
      <c r="U31" s="19" t="s">
        <v>299</v>
      </c>
    </row>
    <row r="32" spans="2:21" ht="119.25" customHeight="1" x14ac:dyDescent="0.25">
      <c r="B32" s="11" t="s">
        <v>53</v>
      </c>
      <c r="C32" s="30" t="s">
        <v>26</v>
      </c>
      <c r="D32" s="13">
        <v>12</v>
      </c>
      <c r="E32" s="13">
        <v>12</v>
      </c>
      <c r="F32" s="14">
        <f t="shared" si="0"/>
        <v>100</v>
      </c>
      <c r="G32" s="13">
        <v>10</v>
      </c>
      <c r="H32" s="15" t="s">
        <v>27</v>
      </c>
      <c r="I32" s="9">
        <v>0</v>
      </c>
      <c r="J32" s="9">
        <v>0</v>
      </c>
      <c r="K32" s="31" t="e">
        <f t="shared" si="1"/>
        <v>#DIV/0!</v>
      </c>
      <c r="L32" s="9">
        <v>10</v>
      </c>
      <c r="M32" s="32" t="s">
        <v>28</v>
      </c>
      <c r="N32" s="33" t="s">
        <v>28</v>
      </c>
      <c r="O32" s="27" t="s">
        <v>29</v>
      </c>
      <c r="P32" s="155">
        <v>5407469.75</v>
      </c>
      <c r="Q32" s="113">
        <v>5407469.75</v>
      </c>
      <c r="R32" s="162">
        <v>5363582.34</v>
      </c>
      <c r="S32" s="164">
        <f t="shared" si="2"/>
        <v>99.188392870806169</v>
      </c>
      <c r="T32" s="25">
        <f t="shared" si="3"/>
        <v>99.188392870806169</v>
      </c>
      <c r="U32" s="19" t="s">
        <v>299</v>
      </c>
    </row>
    <row r="33" spans="1:25" ht="111.75" customHeight="1" x14ac:dyDescent="0.25">
      <c r="A33" s="18"/>
      <c r="B33" s="34" t="s">
        <v>159</v>
      </c>
      <c r="C33" s="12" t="s">
        <v>26</v>
      </c>
      <c r="D33" s="13">
        <v>27</v>
      </c>
      <c r="E33" s="13">
        <v>27</v>
      </c>
      <c r="F33" s="14">
        <f t="shared" si="0"/>
        <v>100</v>
      </c>
      <c r="G33" s="13">
        <v>10</v>
      </c>
      <c r="H33" s="15" t="s">
        <v>27</v>
      </c>
      <c r="I33" s="13">
        <v>12</v>
      </c>
      <c r="J33" s="13">
        <v>0</v>
      </c>
      <c r="K33" s="14">
        <f t="shared" si="1"/>
        <v>0</v>
      </c>
      <c r="L33" s="13">
        <v>10</v>
      </c>
      <c r="M33" s="21" t="s">
        <v>28</v>
      </c>
      <c r="N33" s="22" t="s">
        <v>28</v>
      </c>
      <c r="O33" s="17" t="s">
        <v>29</v>
      </c>
      <c r="P33" s="155">
        <v>3977143.09</v>
      </c>
      <c r="Q33" s="114">
        <v>3977143.09</v>
      </c>
      <c r="R33" s="161">
        <v>3933255.6800000002</v>
      </c>
      <c r="S33" s="163">
        <f t="shared" si="2"/>
        <v>98.896509152251809</v>
      </c>
      <c r="T33" s="25">
        <f t="shared" si="3"/>
        <v>98.896509152251809</v>
      </c>
      <c r="U33" s="19" t="s">
        <v>299</v>
      </c>
    </row>
    <row r="34" spans="1:25" ht="122.25" customHeight="1" x14ac:dyDescent="0.25">
      <c r="B34" s="11" t="s">
        <v>54</v>
      </c>
      <c r="C34" s="12" t="s">
        <v>26</v>
      </c>
      <c r="D34" s="13">
        <v>14</v>
      </c>
      <c r="E34" s="13">
        <v>14</v>
      </c>
      <c r="F34" s="14">
        <f t="shared" si="0"/>
        <v>100</v>
      </c>
      <c r="G34" s="13">
        <v>10</v>
      </c>
      <c r="H34" s="15" t="s">
        <v>27</v>
      </c>
      <c r="I34" s="13">
        <v>10</v>
      </c>
      <c r="J34" s="13">
        <v>0</v>
      </c>
      <c r="K34" s="14">
        <f t="shared" si="1"/>
        <v>0</v>
      </c>
      <c r="L34" s="13">
        <v>10</v>
      </c>
      <c r="M34" s="21" t="s">
        <v>28</v>
      </c>
      <c r="N34" s="22" t="s">
        <v>28</v>
      </c>
      <c r="O34" s="17" t="s">
        <v>29</v>
      </c>
      <c r="P34" s="114">
        <v>2119259.59</v>
      </c>
      <c r="Q34" s="114">
        <v>2119259.59</v>
      </c>
      <c r="R34" s="161">
        <v>1899533.27</v>
      </c>
      <c r="S34" s="163">
        <f t="shared" si="2"/>
        <v>89.631929894912034</v>
      </c>
      <c r="T34" s="25">
        <f t="shared" si="3"/>
        <v>89.631929894912034</v>
      </c>
      <c r="U34" s="19" t="s">
        <v>299</v>
      </c>
    </row>
    <row r="35" spans="1:25" ht="54.75" customHeight="1" x14ac:dyDescent="0.25">
      <c r="B35" s="11" t="s">
        <v>55</v>
      </c>
      <c r="C35" s="35" t="s">
        <v>56</v>
      </c>
      <c r="D35" s="13">
        <v>520</v>
      </c>
      <c r="E35" s="13">
        <v>520</v>
      </c>
      <c r="F35" s="14">
        <f t="shared" si="0"/>
        <v>100</v>
      </c>
      <c r="G35" s="13">
        <v>10</v>
      </c>
      <c r="H35" s="21" t="s">
        <v>152</v>
      </c>
      <c r="I35" s="13" t="s">
        <v>153</v>
      </c>
      <c r="J35" s="13" t="s">
        <v>154</v>
      </c>
      <c r="K35" s="14" t="s">
        <v>155</v>
      </c>
      <c r="L35" s="13" t="s">
        <v>156</v>
      </c>
      <c r="M35" s="21" t="s">
        <v>28</v>
      </c>
      <c r="N35" s="21" t="s">
        <v>157</v>
      </c>
      <c r="O35" s="17" t="s">
        <v>29</v>
      </c>
      <c r="P35" s="155">
        <v>2007287.5</v>
      </c>
      <c r="Q35" s="113">
        <v>2007287.5</v>
      </c>
      <c r="R35" s="117">
        <v>2007287.5</v>
      </c>
      <c r="S35" s="164">
        <f t="shared" si="2"/>
        <v>100</v>
      </c>
      <c r="T35" s="25">
        <f t="shared" si="3"/>
        <v>100</v>
      </c>
      <c r="U35" s="19" t="s">
        <v>299</v>
      </c>
    </row>
    <row r="36" spans="1:25" ht="75" customHeight="1" x14ac:dyDescent="0.25">
      <c r="B36" s="11" t="s">
        <v>57</v>
      </c>
      <c r="C36" s="35" t="s">
        <v>58</v>
      </c>
      <c r="D36" s="13">
        <v>40</v>
      </c>
      <c r="E36" s="13">
        <v>44</v>
      </c>
      <c r="F36" s="14">
        <f t="shared" si="0"/>
        <v>110.00000000000001</v>
      </c>
      <c r="G36" s="13">
        <v>10</v>
      </c>
      <c r="H36" s="21" t="s">
        <v>59</v>
      </c>
      <c r="I36" s="13">
        <v>0</v>
      </c>
      <c r="J36" s="13">
        <v>0</v>
      </c>
      <c r="K36" s="14" t="e">
        <f t="shared" ref="K36:K45" si="4">J36/I36*100</f>
        <v>#DIV/0!</v>
      </c>
      <c r="L36" s="13">
        <v>10</v>
      </c>
      <c r="M36" s="21" t="s">
        <v>28</v>
      </c>
      <c r="N36" s="22" t="s">
        <v>28</v>
      </c>
      <c r="O36" s="17" t="s">
        <v>29</v>
      </c>
      <c r="P36" s="113">
        <v>1413201.19</v>
      </c>
      <c r="Q36" s="113">
        <v>1413201.19</v>
      </c>
      <c r="R36" s="115">
        <v>1413201.19</v>
      </c>
      <c r="S36" s="168">
        <f t="shared" si="2"/>
        <v>100</v>
      </c>
      <c r="T36" s="25">
        <f t="shared" si="3"/>
        <v>100</v>
      </c>
      <c r="U36" s="19" t="s">
        <v>299</v>
      </c>
    </row>
    <row r="37" spans="1:25" ht="74.25" customHeight="1" x14ac:dyDescent="0.25">
      <c r="B37" s="11" t="s">
        <v>60</v>
      </c>
      <c r="C37" s="35" t="s">
        <v>58</v>
      </c>
      <c r="D37" s="13">
        <v>90</v>
      </c>
      <c r="E37" s="13">
        <v>109</v>
      </c>
      <c r="F37" s="14">
        <f t="shared" si="0"/>
        <v>121.1111111111111</v>
      </c>
      <c r="G37" s="13">
        <v>10</v>
      </c>
      <c r="H37" s="21" t="s">
        <v>59</v>
      </c>
      <c r="I37" s="13">
        <v>0</v>
      </c>
      <c r="J37" s="13">
        <v>0</v>
      </c>
      <c r="K37" s="14" t="e">
        <f t="shared" si="4"/>
        <v>#DIV/0!</v>
      </c>
      <c r="L37" s="13">
        <v>10</v>
      </c>
      <c r="M37" s="21" t="s">
        <v>28</v>
      </c>
      <c r="N37" s="22" t="s">
        <v>28</v>
      </c>
      <c r="O37" s="17" t="s">
        <v>29</v>
      </c>
      <c r="P37" s="113">
        <v>2921917.25</v>
      </c>
      <c r="Q37" s="113">
        <v>2921917.25</v>
      </c>
      <c r="R37" s="115">
        <v>2921917.25</v>
      </c>
      <c r="S37" s="168">
        <f t="shared" si="2"/>
        <v>100</v>
      </c>
      <c r="T37" s="25">
        <f t="shared" si="3"/>
        <v>100</v>
      </c>
      <c r="U37" s="19" t="s">
        <v>299</v>
      </c>
    </row>
    <row r="38" spans="1:25" ht="74.25" customHeight="1" x14ac:dyDescent="0.25">
      <c r="B38" s="11" t="s">
        <v>61</v>
      </c>
      <c r="C38" s="35" t="s">
        <v>58</v>
      </c>
      <c r="D38" s="13">
        <v>50</v>
      </c>
      <c r="E38" s="13">
        <v>47</v>
      </c>
      <c r="F38" s="14">
        <f t="shared" si="0"/>
        <v>94</v>
      </c>
      <c r="G38" s="13">
        <v>10</v>
      </c>
      <c r="H38" s="21" t="s">
        <v>59</v>
      </c>
      <c r="I38" s="13">
        <v>0</v>
      </c>
      <c r="J38" s="13">
        <v>0</v>
      </c>
      <c r="K38" s="14" t="e">
        <f t="shared" si="4"/>
        <v>#DIV/0!</v>
      </c>
      <c r="L38" s="13">
        <v>10</v>
      </c>
      <c r="M38" s="21" t="s">
        <v>28</v>
      </c>
      <c r="N38" s="22" t="s">
        <v>28</v>
      </c>
      <c r="O38" s="17" t="s">
        <v>29</v>
      </c>
      <c r="P38" s="113">
        <v>1864853</v>
      </c>
      <c r="Q38" s="113">
        <v>1864853</v>
      </c>
      <c r="R38" s="115">
        <v>1864853</v>
      </c>
      <c r="S38" s="168">
        <f t="shared" si="2"/>
        <v>100</v>
      </c>
      <c r="T38" s="25">
        <f t="shared" si="3"/>
        <v>100</v>
      </c>
      <c r="U38" s="19" t="s">
        <v>299</v>
      </c>
    </row>
    <row r="39" spans="1:25" ht="66.75" customHeight="1" x14ac:dyDescent="0.25">
      <c r="B39" s="36" t="s">
        <v>62</v>
      </c>
      <c r="C39" s="35" t="s">
        <v>58</v>
      </c>
      <c r="D39" s="13">
        <v>48</v>
      </c>
      <c r="E39" s="13">
        <v>50</v>
      </c>
      <c r="F39" s="14">
        <f t="shared" si="0"/>
        <v>104.16666666666667</v>
      </c>
      <c r="G39" s="13">
        <v>10</v>
      </c>
      <c r="H39" s="21" t="s">
        <v>59</v>
      </c>
      <c r="I39" s="13">
        <v>0</v>
      </c>
      <c r="J39" s="13">
        <v>0</v>
      </c>
      <c r="K39" s="14" t="e">
        <f t="shared" si="4"/>
        <v>#DIV/0!</v>
      </c>
      <c r="L39" s="13">
        <v>10</v>
      </c>
      <c r="M39" s="21" t="s">
        <v>28</v>
      </c>
      <c r="N39" s="22" t="s">
        <v>28</v>
      </c>
      <c r="O39" s="17" t="s">
        <v>29</v>
      </c>
      <c r="P39" s="155">
        <v>5469153.0999999996</v>
      </c>
      <c r="Q39" s="113">
        <v>5469153.0999999996</v>
      </c>
      <c r="R39" s="113">
        <v>5469153.0999999996</v>
      </c>
      <c r="S39" s="164">
        <f t="shared" si="2"/>
        <v>100</v>
      </c>
      <c r="T39" s="25">
        <f t="shared" si="3"/>
        <v>100</v>
      </c>
      <c r="U39" s="19" t="s">
        <v>299</v>
      </c>
    </row>
    <row r="40" spans="1:25" ht="81.75" customHeight="1" x14ac:dyDescent="0.25">
      <c r="B40" s="36" t="s">
        <v>63</v>
      </c>
      <c r="C40" s="35" t="s">
        <v>58</v>
      </c>
      <c r="D40" s="13">
        <v>79</v>
      </c>
      <c r="E40" s="13">
        <v>80</v>
      </c>
      <c r="F40" s="14">
        <f t="shared" si="0"/>
        <v>101.26582278481013</v>
      </c>
      <c r="G40" s="37">
        <v>10</v>
      </c>
      <c r="H40" s="38" t="s">
        <v>59</v>
      </c>
      <c r="I40" s="37">
        <v>0</v>
      </c>
      <c r="J40" s="37">
        <v>0</v>
      </c>
      <c r="K40" s="39" t="e">
        <f t="shared" si="4"/>
        <v>#DIV/0!</v>
      </c>
      <c r="L40" s="37">
        <v>10</v>
      </c>
      <c r="M40" s="38" t="s">
        <v>28</v>
      </c>
      <c r="N40" s="27" t="s">
        <v>28</v>
      </c>
      <c r="O40" s="17" t="s">
        <v>29</v>
      </c>
      <c r="P40" s="113">
        <v>2555101.84</v>
      </c>
      <c r="Q40" s="113">
        <v>2555101.84</v>
      </c>
      <c r="R40" s="115">
        <v>2555101.84</v>
      </c>
      <c r="S40" s="164">
        <f t="shared" si="2"/>
        <v>100</v>
      </c>
      <c r="T40" s="25">
        <f t="shared" si="3"/>
        <v>100</v>
      </c>
      <c r="U40" s="19" t="s">
        <v>299</v>
      </c>
    </row>
    <row r="41" spans="1:25" ht="60" customHeight="1" x14ac:dyDescent="0.25">
      <c r="B41" s="11" t="s">
        <v>64</v>
      </c>
      <c r="C41" s="35" t="s">
        <v>58</v>
      </c>
      <c r="D41" s="13">
        <v>25</v>
      </c>
      <c r="E41" s="13">
        <v>25</v>
      </c>
      <c r="F41" s="40">
        <f t="shared" si="0"/>
        <v>100</v>
      </c>
      <c r="G41" s="7">
        <v>10</v>
      </c>
      <c r="H41" s="17" t="s">
        <v>59</v>
      </c>
      <c r="I41" s="7">
        <v>0</v>
      </c>
      <c r="J41" s="7">
        <v>0</v>
      </c>
      <c r="K41" s="16" t="e">
        <f t="shared" si="4"/>
        <v>#DIV/0!</v>
      </c>
      <c r="L41" s="7">
        <v>10</v>
      </c>
      <c r="M41" s="17" t="s">
        <v>28</v>
      </c>
      <c r="N41" s="17" t="s">
        <v>28</v>
      </c>
      <c r="O41" s="17" t="s">
        <v>29</v>
      </c>
      <c r="P41" s="159">
        <v>2819681.38</v>
      </c>
      <c r="Q41" s="158">
        <v>2819681.38</v>
      </c>
      <c r="R41" s="115">
        <v>2819681.38</v>
      </c>
      <c r="S41" s="164">
        <f t="shared" si="2"/>
        <v>100</v>
      </c>
      <c r="T41" s="25">
        <f t="shared" si="3"/>
        <v>100</v>
      </c>
      <c r="U41" s="19" t="s">
        <v>299</v>
      </c>
    </row>
    <row r="42" spans="1:25" ht="72.75" customHeight="1" x14ac:dyDescent="0.25">
      <c r="B42" s="11" t="s">
        <v>65</v>
      </c>
      <c r="C42" s="35" t="s">
        <v>58</v>
      </c>
      <c r="D42" s="13">
        <v>4</v>
      </c>
      <c r="E42" s="13">
        <v>4</v>
      </c>
      <c r="F42" s="40">
        <f t="shared" si="0"/>
        <v>100</v>
      </c>
      <c r="G42" s="7">
        <v>10</v>
      </c>
      <c r="H42" s="17" t="s">
        <v>59</v>
      </c>
      <c r="I42" s="7">
        <v>0</v>
      </c>
      <c r="J42" s="7">
        <v>0</v>
      </c>
      <c r="K42" s="16" t="e">
        <f t="shared" si="4"/>
        <v>#DIV/0!</v>
      </c>
      <c r="L42" s="7">
        <v>10</v>
      </c>
      <c r="M42" s="17" t="s">
        <v>28</v>
      </c>
      <c r="N42" s="17" t="s">
        <v>28</v>
      </c>
      <c r="O42" s="17" t="s">
        <v>29</v>
      </c>
      <c r="P42" s="159">
        <v>2133542.54</v>
      </c>
      <c r="Q42" s="158">
        <v>2133542.54</v>
      </c>
      <c r="R42" s="115">
        <v>2133542.52</v>
      </c>
      <c r="S42" s="164">
        <f t="shared" si="2"/>
        <v>99.999999062591925</v>
      </c>
      <c r="T42" s="25">
        <f t="shared" si="3"/>
        <v>99.999999062591925</v>
      </c>
      <c r="U42" s="19" t="s">
        <v>299</v>
      </c>
    </row>
    <row r="43" spans="1:25" ht="66.75" customHeight="1" x14ac:dyDescent="0.25">
      <c r="B43" s="11" t="s">
        <v>66</v>
      </c>
      <c r="C43" s="41" t="s">
        <v>58</v>
      </c>
      <c r="D43" s="37">
        <v>421</v>
      </c>
      <c r="E43" s="37">
        <v>421</v>
      </c>
      <c r="F43" s="39">
        <f t="shared" si="0"/>
        <v>100</v>
      </c>
      <c r="G43" s="37">
        <v>10</v>
      </c>
      <c r="H43" s="38" t="s">
        <v>59</v>
      </c>
      <c r="I43" s="37">
        <v>0</v>
      </c>
      <c r="J43" s="37">
        <v>0</v>
      </c>
      <c r="K43" s="39" t="e">
        <f t="shared" si="4"/>
        <v>#DIV/0!</v>
      </c>
      <c r="L43" s="37">
        <v>10</v>
      </c>
      <c r="M43" s="38" t="s">
        <v>28</v>
      </c>
      <c r="N43" s="27" t="s">
        <v>28</v>
      </c>
      <c r="O43" s="17" t="s">
        <v>29</v>
      </c>
      <c r="P43" s="155">
        <v>3195245.06</v>
      </c>
      <c r="Q43" s="116">
        <v>3195245.06</v>
      </c>
      <c r="R43" s="113">
        <v>3195245.06</v>
      </c>
      <c r="S43" s="164">
        <f t="shared" si="2"/>
        <v>100</v>
      </c>
      <c r="T43" s="25">
        <f t="shared" si="3"/>
        <v>100</v>
      </c>
      <c r="U43" s="19" t="s">
        <v>299</v>
      </c>
      <c r="V43" s="27"/>
      <c r="W43" s="27"/>
      <c r="X43" s="27"/>
      <c r="Y43" s="27"/>
    </row>
    <row r="44" spans="1:25" ht="53.25" customHeight="1" x14ac:dyDescent="0.25">
      <c r="B44" s="42" t="s">
        <v>67</v>
      </c>
      <c r="C44" s="43" t="s">
        <v>68</v>
      </c>
      <c r="D44" s="7">
        <v>19320</v>
      </c>
      <c r="E44" s="44">
        <v>19320</v>
      </c>
      <c r="F44" s="16">
        <f t="shared" si="0"/>
        <v>100</v>
      </c>
      <c r="G44" s="7">
        <v>10</v>
      </c>
      <c r="H44" s="17" t="s">
        <v>46</v>
      </c>
      <c r="I44" s="7">
        <v>0</v>
      </c>
      <c r="J44" s="7">
        <v>0</v>
      </c>
      <c r="K44" s="16" t="e">
        <f t="shared" si="4"/>
        <v>#DIV/0!</v>
      </c>
      <c r="L44" s="7">
        <v>10</v>
      </c>
      <c r="M44" s="17" t="s">
        <v>28</v>
      </c>
      <c r="N44" s="17" t="s">
        <v>28</v>
      </c>
      <c r="O44" s="17" t="s">
        <v>29</v>
      </c>
      <c r="P44" s="155">
        <v>19789311.010000002</v>
      </c>
      <c r="Q44" s="155">
        <v>19789311.010000002</v>
      </c>
      <c r="R44" s="116">
        <v>19789311.010000002</v>
      </c>
      <c r="S44" s="164">
        <f t="shared" si="2"/>
        <v>100</v>
      </c>
      <c r="T44" s="25">
        <f t="shared" si="3"/>
        <v>100</v>
      </c>
      <c r="U44" s="19" t="s">
        <v>299</v>
      </c>
    </row>
    <row r="45" spans="1:25" ht="81.75" customHeight="1" x14ac:dyDescent="0.25">
      <c r="B45" s="45" t="s">
        <v>69</v>
      </c>
      <c r="C45" s="43" t="s">
        <v>70</v>
      </c>
      <c r="D45" s="7">
        <v>2</v>
      </c>
      <c r="E45" s="7">
        <v>2</v>
      </c>
      <c r="F45" s="16">
        <f t="shared" si="0"/>
        <v>100</v>
      </c>
      <c r="G45" s="7">
        <v>10</v>
      </c>
      <c r="H45" s="46" t="s">
        <v>71</v>
      </c>
      <c r="I45" s="7">
        <v>30</v>
      </c>
      <c r="J45" s="7">
        <v>30</v>
      </c>
      <c r="K45" s="16">
        <f t="shared" si="4"/>
        <v>100</v>
      </c>
      <c r="L45" s="7">
        <v>10</v>
      </c>
      <c r="M45" s="17" t="s">
        <v>28</v>
      </c>
      <c r="N45" s="17" t="s">
        <v>28</v>
      </c>
      <c r="O45" s="17" t="s">
        <v>29</v>
      </c>
      <c r="P45" s="155">
        <v>6161761.5999999996</v>
      </c>
      <c r="Q45" s="113">
        <v>6161761.5999999996</v>
      </c>
      <c r="R45" s="113">
        <v>6161761.5999999996</v>
      </c>
      <c r="S45" s="164">
        <f t="shared" si="2"/>
        <v>100</v>
      </c>
      <c r="T45" s="25">
        <f t="shared" si="3"/>
        <v>100</v>
      </c>
      <c r="U45" s="19" t="s">
        <v>299</v>
      </c>
    </row>
    <row r="46" spans="1:25" ht="45" customHeight="1" x14ac:dyDescent="0.25">
      <c r="B46" s="47"/>
      <c r="C46" s="48"/>
      <c r="D46" s="48"/>
      <c r="E46" s="48"/>
      <c r="F46" s="49"/>
      <c r="G46" s="48"/>
      <c r="H46" s="50"/>
      <c r="I46" s="48"/>
      <c r="J46" s="48"/>
      <c r="K46" s="49"/>
      <c r="L46" s="48"/>
      <c r="M46" s="48"/>
      <c r="N46" s="48"/>
      <c r="O46" s="48"/>
      <c r="P46" s="118">
        <f>P10+P11+P12+P13+P14+P15+P16+P17+P18+P19+P20+P21+P22+P23+P24+P25+P27+P28+P29+P30+P31+P33+P34+P35+P36+P37+P38+P39+P40+P41+P42+P43+P44+P45+P32+P26</f>
        <v>220371946.92999998</v>
      </c>
      <c r="Q46" s="118">
        <f>Q10+Q11+Q12+Q26+Q13+Q14+Q15+Q16+Q17+Q18+Q19+Q20+Q21+Q22+Q23+Q24+Q25+Q27+Q28+Q29+Q30+Q31+Q33+Q34+Q35+Q36+Q37+Q38+Q39+Q40+Q41+Q42+Q43+Q44+Q45+Q32</f>
        <v>220371946.92999995</v>
      </c>
      <c r="R46" s="118">
        <f>R10+R11+R12+T50+R13+R14+R15+R16+R17+R18+R19+R20+R21+R22+R23+R24+R25+R27+R28+R29+R30+R31+R33+R34+R35+R36+R37+R38+R39+R40+R41+R42+R43+R44+R45+R32+R26</f>
        <v>219186697.57000002</v>
      </c>
      <c r="S46" s="119"/>
      <c r="T46" s="17"/>
      <c r="U46" s="48"/>
    </row>
    <row r="47" spans="1:25" ht="22.5" x14ac:dyDescent="0.3">
      <c r="B47" s="51" t="s">
        <v>300</v>
      </c>
      <c r="C47" s="52"/>
      <c r="D47" s="2"/>
      <c r="E47" s="171" t="s">
        <v>301</v>
      </c>
      <c r="F47" s="171"/>
      <c r="G47" s="2"/>
      <c r="H47" s="2"/>
      <c r="I47" s="2"/>
      <c r="J47" s="2"/>
      <c r="K47" s="2"/>
      <c r="L47" s="2"/>
      <c r="M47" s="2"/>
      <c r="N47" s="2"/>
      <c r="O47" s="2"/>
      <c r="P47" s="28"/>
      <c r="Q47" s="27"/>
      <c r="R47" s="53"/>
      <c r="S47" s="53"/>
      <c r="T47" s="53"/>
      <c r="U47" s="2"/>
    </row>
    <row r="48" spans="1:25" ht="22.5" hidden="1" x14ac:dyDescent="0.3">
      <c r="B48" s="51"/>
      <c r="C48" s="54" t="s">
        <v>72</v>
      </c>
      <c r="D48" s="2"/>
      <c r="E48" s="169" t="s">
        <v>73</v>
      </c>
      <c r="F48" s="169"/>
      <c r="G48" s="2"/>
      <c r="H48" s="2"/>
      <c r="I48" s="2"/>
      <c r="J48" s="2"/>
      <c r="K48" s="2"/>
      <c r="L48" s="2"/>
      <c r="M48" s="2"/>
      <c r="N48" s="2"/>
      <c r="O48" s="2"/>
      <c r="P48" s="28"/>
      <c r="Q48" s="53"/>
      <c r="R48" s="53"/>
      <c r="S48" s="53"/>
      <c r="T48" s="2"/>
      <c r="U48" s="2"/>
    </row>
    <row r="49" spans="2:21" ht="22.5" x14ac:dyDescent="0.3">
      <c r="B49" s="51"/>
      <c r="C49" s="54"/>
      <c r="D49" s="2"/>
      <c r="E49" s="54"/>
      <c r="F49" s="54"/>
      <c r="G49" s="2"/>
      <c r="H49" s="2"/>
      <c r="I49" s="2"/>
      <c r="J49" s="2"/>
      <c r="K49" s="2"/>
      <c r="L49" s="2"/>
      <c r="M49" s="2"/>
      <c r="N49" s="2"/>
      <c r="O49" s="2"/>
      <c r="P49" s="28"/>
      <c r="Q49" s="53"/>
      <c r="R49" s="55"/>
      <c r="S49" s="53"/>
      <c r="T49" s="2"/>
      <c r="U49" s="2"/>
    </row>
    <row r="50" spans="2:21" ht="22.5" x14ac:dyDescent="0.3">
      <c r="B50" s="51"/>
      <c r="C50" s="54"/>
      <c r="D50" s="2"/>
      <c r="E50" s="54"/>
      <c r="F50" s="54"/>
      <c r="G50" s="2"/>
      <c r="H50" s="2"/>
      <c r="I50" s="2"/>
      <c r="J50" s="2"/>
      <c r="K50" s="2"/>
      <c r="L50" s="2"/>
      <c r="M50" s="2"/>
      <c r="N50" s="2"/>
      <c r="O50" s="2"/>
      <c r="P50" s="56"/>
      <c r="Q50" s="53"/>
      <c r="R50" s="53"/>
      <c r="S50" s="53"/>
      <c r="T50" s="2"/>
      <c r="U50" s="2"/>
    </row>
    <row r="51" spans="2:21" ht="22.5" x14ac:dyDescent="0.3">
      <c r="B51" s="51"/>
      <c r="C51" s="57"/>
      <c r="D51" s="5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9"/>
      <c r="Q51" s="53"/>
      <c r="R51" s="53"/>
      <c r="S51" s="53"/>
      <c r="T51" s="2"/>
      <c r="U51" s="2"/>
    </row>
    <row r="52" spans="2:21" ht="22.5" x14ac:dyDescent="0.3">
      <c r="B52" s="51"/>
      <c r="C52" s="57"/>
      <c r="D52" s="5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8"/>
      <c r="Q52" s="53"/>
      <c r="R52" s="53"/>
      <c r="S52" s="53"/>
      <c r="T52" s="2"/>
      <c r="U52" s="2"/>
    </row>
    <row r="53" spans="2:21" ht="22.5" x14ac:dyDescent="0.3">
      <c r="B53" s="51" t="s">
        <v>74</v>
      </c>
      <c r="C53" s="52"/>
      <c r="D53" s="2"/>
      <c r="E53" s="171" t="s">
        <v>75</v>
      </c>
      <c r="F53" s="171"/>
      <c r="G53" s="2"/>
      <c r="H53" s="2"/>
      <c r="I53" s="2"/>
      <c r="J53" s="2"/>
      <c r="K53" s="2"/>
      <c r="L53" s="2"/>
      <c r="M53" s="2"/>
      <c r="N53" s="2"/>
      <c r="O53" s="2"/>
      <c r="P53" s="53"/>
      <c r="Q53" s="53"/>
      <c r="R53" s="53"/>
      <c r="S53" s="53"/>
      <c r="T53" s="2"/>
      <c r="U53" s="2"/>
    </row>
    <row r="54" spans="2:21" ht="22.5" x14ac:dyDescent="0.3">
      <c r="B54" s="51"/>
      <c r="C54" s="54" t="s">
        <v>72</v>
      </c>
      <c r="D54" s="2"/>
      <c r="E54" s="169" t="s">
        <v>73</v>
      </c>
      <c r="F54" s="16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</sheetData>
  <mergeCells count="47">
    <mergeCell ref="C1:U1"/>
    <mergeCell ref="C2:U2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B8:B9"/>
    <mergeCell ref="C8:C9"/>
    <mergeCell ref="D8:D9"/>
    <mergeCell ref="E8:E9"/>
    <mergeCell ref="G8:G9"/>
    <mergeCell ref="E54:F54"/>
    <mergeCell ref="T8:T9"/>
    <mergeCell ref="U8:U9"/>
    <mergeCell ref="E47:F47"/>
    <mergeCell ref="E48:F48"/>
    <mergeCell ref="E53:F53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</mergeCells>
  <pageMargins left="0.70899999999999996" right="0.70899999999999996" top="0.748" bottom="0.748" header="0.315" footer="0.315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view="pageBreakPreview" zoomScale="50" workbookViewId="0">
      <pane xSplit="1" ySplit="7" topLeftCell="B8" activePane="bottomRight" state="frozen"/>
      <selection activeCell="Y10" sqref="Y10:Z10"/>
      <selection pane="topRight"/>
      <selection pane="bottomLeft"/>
      <selection pane="bottomRight" activeCell="N4" sqref="N4:N7"/>
    </sheetView>
  </sheetViews>
  <sheetFormatPr defaultColWidth="10"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22.42578125" customWidth="1"/>
    <col min="12" max="12" width="9.140625" hidden="1" customWidth="1"/>
    <col min="13" max="13" width="13.57031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18.5703125" customWidth="1"/>
    <col min="20" max="20" width="13" customWidth="1"/>
    <col min="21" max="21" width="15.140625" customWidth="1"/>
    <col min="22" max="22" width="17.7109375" customWidth="1"/>
  </cols>
  <sheetData>
    <row r="1" spans="2:23" ht="145.5" customHeight="1" x14ac:dyDescent="0.25">
      <c r="C1" s="202" t="s">
        <v>303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2:23" ht="67.5" customHeight="1" x14ac:dyDescent="0.25">
      <c r="C2" s="203" t="s">
        <v>76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4" spans="2:23" ht="17.25" customHeight="1" x14ac:dyDescent="0.25">
      <c r="B4" s="173" t="s">
        <v>1</v>
      </c>
      <c r="C4" s="178" t="s">
        <v>2</v>
      </c>
      <c r="D4" s="188"/>
      <c r="E4" s="188"/>
      <c r="F4" s="188"/>
      <c r="G4" s="188"/>
      <c r="H4" s="170" t="s">
        <v>3</v>
      </c>
      <c r="I4" s="170"/>
      <c r="J4" s="170"/>
      <c r="K4" s="170"/>
      <c r="L4" s="170"/>
      <c r="M4" s="170"/>
      <c r="N4" s="204" t="s">
        <v>4</v>
      </c>
      <c r="O4" s="182" t="s">
        <v>5</v>
      </c>
      <c r="P4" s="182" t="s">
        <v>6</v>
      </c>
      <c r="Q4" s="182" t="s">
        <v>7</v>
      </c>
      <c r="R4" s="182" t="s">
        <v>8</v>
      </c>
      <c r="S4" s="178" t="s">
        <v>9</v>
      </c>
      <c r="T4" s="188"/>
      <c r="U4" s="179"/>
      <c r="V4" s="173" t="s">
        <v>10</v>
      </c>
    </row>
    <row r="5" spans="2:23" ht="30" customHeight="1" x14ac:dyDescent="0.25">
      <c r="B5" s="177"/>
      <c r="C5" s="173" t="s">
        <v>11</v>
      </c>
      <c r="D5" s="178" t="s">
        <v>12</v>
      </c>
      <c r="E5" s="188"/>
      <c r="F5" s="188"/>
      <c r="G5" s="188"/>
      <c r="H5" s="194" t="s">
        <v>13</v>
      </c>
      <c r="I5" s="170" t="s">
        <v>12</v>
      </c>
      <c r="J5" s="170"/>
      <c r="K5" s="170"/>
      <c r="L5" s="170"/>
      <c r="M5" s="194" t="s">
        <v>18</v>
      </c>
      <c r="N5" s="205"/>
      <c r="O5" s="183"/>
      <c r="P5" s="183"/>
      <c r="Q5" s="183"/>
      <c r="R5" s="183"/>
      <c r="S5" s="173" t="s">
        <v>14</v>
      </c>
      <c r="T5" s="178" t="s">
        <v>15</v>
      </c>
      <c r="U5" s="179"/>
      <c r="V5" s="177"/>
    </row>
    <row r="6" spans="2:23" ht="35.25" customHeight="1" x14ac:dyDescent="0.25">
      <c r="B6" s="177"/>
      <c r="C6" s="177"/>
      <c r="D6" s="195" t="s">
        <v>16</v>
      </c>
      <c r="E6" s="178" t="s">
        <v>17</v>
      </c>
      <c r="F6" s="179"/>
      <c r="G6" s="197" t="s">
        <v>18</v>
      </c>
      <c r="H6" s="194"/>
      <c r="I6" s="199" t="s">
        <v>16</v>
      </c>
      <c r="J6" s="170" t="s">
        <v>17</v>
      </c>
      <c r="K6" s="170"/>
      <c r="L6" s="200" t="s">
        <v>18</v>
      </c>
      <c r="M6" s="194"/>
      <c r="N6" s="205"/>
      <c r="O6" s="183"/>
      <c r="P6" s="183"/>
      <c r="Q6" s="183"/>
      <c r="R6" s="183"/>
      <c r="S6" s="177"/>
      <c r="T6" s="182" t="s">
        <v>19</v>
      </c>
      <c r="U6" s="182" t="s">
        <v>20</v>
      </c>
      <c r="V6" s="177"/>
    </row>
    <row r="7" spans="2:23" ht="156" customHeight="1" x14ac:dyDescent="0.25">
      <c r="B7" s="174"/>
      <c r="C7" s="174"/>
      <c r="D7" s="196"/>
      <c r="E7" s="59" t="s">
        <v>21</v>
      </c>
      <c r="F7" s="59" t="s">
        <v>22</v>
      </c>
      <c r="G7" s="198"/>
      <c r="H7" s="194"/>
      <c r="I7" s="199"/>
      <c r="J7" s="58" t="s">
        <v>21</v>
      </c>
      <c r="K7" s="58" t="s">
        <v>22</v>
      </c>
      <c r="L7" s="200"/>
      <c r="M7" s="194"/>
      <c r="N7" s="206"/>
      <c r="O7" s="201"/>
      <c r="P7" s="201"/>
      <c r="Q7" s="201"/>
      <c r="R7" s="201"/>
      <c r="S7" s="174"/>
      <c r="T7" s="201"/>
      <c r="U7" s="201"/>
      <c r="V7" s="174"/>
    </row>
    <row r="8" spans="2:23" ht="18.75" customHeight="1" x14ac:dyDescent="0.25">
      <c r="B8" s="173">
        <v>1</v>
      </c>
      <c r="C8" s="173">
        <v>2</v>
      </c>
      <c r="D8" s="173">
        <v>3</v>
      </c>
      <c r="E8" s="173">
        <v>4</v>
      </c>
      <c r="F8" s="61">
        <v>5</v>
      </c>
      <c r="G8" s="173">
        <v>6</v>
      </c>
      <c r="H8" s="177">
        <v>7</v>
      </c>
      <c r="I8" s="177">
        <v>8</v>
      </c>
      <c r="J8" s="177">
        <v>9</v>
      </c>
      <c r="K8" s="61">
        <v>10</v>
      </c>
      <c r="L8" s="177">
        <v>11</v>
      </c>
      <c r="M8" s="177">
        <v>11</v>
      </c>
      <c r="N8" s="173">
        <v>12</v>
      </c>
      <c r="O8" s="173">
        <v>13</v>
      </c>
      <c r="P8" s="173">
        <v>14</v>
      </c>
      <c r="Q8" s="173">
        <v>15</v>
      </c>
      <c r="R8" s="173">
        <v>16</v>
      </c>
      <c r="S8" s="173">
        <v>17</v>
      </c>
      <c r="T8" s="61">
        <v>18</v>
      </c>
      <c r="U8" s="173">
        <v>19</v>
      </c>
      <c r="V8" s="173">
        <v>20</v>
      </c>
    </row>
    <row r="9" spans="2:23" ht="0.75" customHeight="1" x14ac:dyDescent="0.25">
      <c r="B9" s="174"/>
      <c r="C9" s="174"/>
      <c r="D9" s="174"/>
      <c r="E9" s="174"/>
      <c r="F9" s="62" t="s">
        <v>23</v>
      </c>
      <c r="G9" s="174"/>
      <c r="H9" s="174"/>
      <c r="I9" s="174"/>
      <c r="J9" s="174"/>
      <c r="K9" s="62" t="s">
        <v>24</v>
      </c>
      <c r="L9" s="174"/>
      <c r="M9" s="174"/>
      <c r="N9" s="174"/>
      <c r="O9" s="174"/>
      <c r="P9" s="174"/>
      <c r="Q9" s="174"/>
      <c r="R9" s="174"/>
      <c r="S9" s="174"/>
      <c r="T9" s="62" t="s">
        <v>25</v>
      </c>
      <c r="U9" s="174"/>
      <c r="V9" s="174"/>
    </row>
    <row r="10" spans="2:23" ht="84.75" customHeight="1" x14ac:dyDescent="0.25">
      <c r="B10" s="63" t="s">
        <v>54</v>
      </c>
      <c r="C10" s="35" t="s">
        <v>26</v>
      </c>
      <c r="D10" s="129">
        <v>77</v>
      </c>
      <c r="E10" s="129">
        <v>77</v>
      </c>
      <c r="F10" s="129">
        <v>98.717948699999994</v>
      </c>
      <c r="G10" s="129">
        <v>10</v>
      </c>
      <c r="H10" s="130" t="s">
        <v>160</v>
      </c>
      <c r="I10" s="129">
        <v>2</v>
      </c>
      <c r="J10" s="129">
        <v>2</v>
      </c>
      <c r="K10" s="129">
        <v>100</v>
      </c>
      <c r="L10" s="129">
        <v>10</v>
      </c>
      <c r="M10" s="130" t="s">
        <v>161</v>
      </c>
      <c r="N10" s="130" t="s">
        <v>162</v>
      </c>
      <c r="O10" s="130" t="s">
        <v>163</v>
      </c>
      <c r="P10" s="131">
        <v>7920780.5899999999</v>
      </c>
      <c r="Q10" s="131">
        <v>4825325.8</v>
      </c>
      <c r="R10" s="131">
        <v>4025825.5</v>
      </c>
      <c r="S10" s="132">
        <v>0.50829999999999997</v>
      </c>
      <c r="T10" s="132">
        <v>0.83430000000000004</v>
      </c>
      <c r="U10" s="130" t="s">
        <v>164</v>
      </c>
      <c r="V10" s="64" t="s">
        <v>78</v>
      </c>
    </row>
    <row r="11" spans="2:23" ht="84.75" customHeight="1" x14ac:dyDescent="0.25">
      <c r="B11" s="63" t="s">
        <v>79</v>
      </c>
      <c r="C11" s="35" t="s">
        <v>26</v>
      </c>
      <c r="D11" s="133">
        <v>24</v>
      </c>
      <c r="E11" s="133">
        <v>24</v>
      </c>
      <c r="F11" s="133">
        <v>100</v>
      </c>
      <c r="G11" s="133">
        <v>10</v>
      </c>
      <c r="H11" s="130" t="s">
        <v>165</v>
      </c>
      <c r="I11" s="129">
        <v>1</v>
      </c>
      <c r="J11" s="129">
        <v>1</v>
      </c>
      <c r="K11" s="129">
        <v>100</v>
      </c>
      <c r="L11" s="129">
        <v>10</v>
      </c>
      <c r="M11" s="130" t="s">
        <v>166</v>
      </c>
      <c r="N11" s="130" t="s">
        <v>167</v>
      </c>
      <c r="O11" s="130" t="s">
        <v>168</v>
      </c>
      <c r="P11" s="134">
        <v>4047900.56</v>
      </c>
      <c r="Q11" s="134">
        <v>3350200.02</v>
      </c>
      <c r="R11" s="134">
        <v>3050365.25</v>
      </c>
      <c r="S11" s="132">
        <v>0.75360000000000005</v>
      </c>
      <c r="T11" s="132">
        <v>0.91049999999999998</v>
      </c>
      <c r="U11" s="130" t="s">
        <v>169</v>
      </c>
      <c r="V11" s="64" t="s">
        <v>78</v>
      </c>
    </row>
    <row r="12" spans="2:23" ht="84.75" customHeight="1" x14ac:dyDescent="0.25">
      <c r="B12" s="63" t="s">
        <v>80</v>
      </c>
      <c r="C12" s="35" t="s">
        <v>26</v>
      </c>
      <c r="D12" s="133">
        <v>6</v>
      </c>
      <c r="E12" s="133">
        <v>6</v>
      </c>
      <c r="F12" s="133">
        <v>100</v>
      </c>
      <c r="G12" s="133">
        <v>10</v>
      </c>
      <c r="H12" s="130" t="s">
        <v>170</v>
      </c>
      <c r="I12" s="129">
        <v>0</v>
      </c>
      <c r="J12" s="129">
        <v>0</v>
      </c>
      <c r="K12" s="129" t="s">
        <v>171</v>
      </c>
      <c r="L12" s="129">
        <v>10</v>
      </c>
      <c r="M12" s="130" t="s">
        <v>172</v>
      </c>
      <c r="N12" s="130" t="s">
        <v>173</v>
      </c>
      <c r="O12" s="130" t="s">
        <v>174</v>
      </c>
      <c r="P12" s="135">
        <v>1322049.19</v>
      </c>
      <c r="Q12" s="135">
        <v>852325.2</v>
      </c>
      <c r="R12" s="135">
        <v>627668.24</v>
      </c>
      <c r="S12" s="132">
        <v>0.474799999999999</v>
      </c>
      <c r="T12" s="132">
        <v>0.73640000000000005</v>
      </c>
      <c r="U12" s="130" t="s">
        <v>175</v>
      </c>
      <c r="V12" s="64" t="s">
        <v>78</v>
      </c>
    </row>
    <row r="13" spans="2:23" ht="150.75" customHeight="1" x14ac:dyDescent="0.25">
      <c r="B13" s="63" t="s">
        <v>81</v>
      </c>
      <c r="C13" s="15" t="s">
        <v>82</v>
      </c>
      <c r="D13" s="133">
        <v>2</v>
      </c>
      <c r="E13" s="133">
        <v>2</v>
      </c>
      <c r="F13" s="133">
        <v>200</v>
      </c>
      <c r="G13" s="133">
        <v>10</v>
      </c>
      <c r="H13" s="136" t="s">
        <v>176</v>
      </c>
      <c r="I13" s="129">
        <v>1</v>
      </c>
      <c r="J13" s="129">
        <v>1</v>
      </c>
      <c r="K13" s="129">
        <v>100</v>
      </c>
      <c r="L13" s="129">
        <v>10</v>
      </c>
      <c r="M13" s="130" t="s">
        <v>177</v>
      </c>
      <c r="N13" s="130" t="s">
        <v>178</v>
      </c>
      <c r="O13" s="137" t="s">
        <v>179</v>
      </c>
      <c r="P13" s="138">
        <v>338911.13</v>
      </c>
      <c r="Q13" s="138">
        <v>203526.5</v>
      </c>
      <c r="R13" s="138">
        <v>189652.1</v>
      </c>
      <c r="S13" s="132">
        <v>0.55959999999999999</v>
      </c>
      <c r="T13" s="132">
        <v>0.93179999999999996</v>
      </c>
      <c r="U13" s="130" t="s">
        <v>180</v>
      </c>
      <c r="V13" s="64" t="s">
        <v>78</v>
      </c>
    </row>
    <row r="14" spans="2:23" ht="84.75" customHeight="1" x14ac:dyDescent="0.25">
      <c r="B14" s="63" t="s">
        <v>83</v>
      </c>
      <c r="C14" s="35" t="s">
        <v>26</v>
      </c>
      <c r="D14" s="133">
        <v>357</v>
      </c>
      <c r="E14" s="133">
        <v>357</v>
      </c>
      <c r="F14" s="133">
        <v>100</v>
      </c>
      <c r="G14" s="133">
        <v>10</v>
      </c>
      <c r="H14" s="130" t="s">
        <v>181</v>
      </c>
      <c r="I14" s="129">
        <v>30</v>
      </c>
      <c r="J14" s="129">
        <v>30</v>
      </c>
      <c r="K14" s="129">
        <v>100</v>
      </c>
      <c r="L14" s="129">
        <v>10</v>
      </c>
      <c r="M14" s="130" t="s">
        <v>182</v>
      </c>
      <c r="N14" s="130" t="s">
        <v>183</v>
      </c>
      <c r="O14" s="130" t="s">
        <v>184</v>
      </c>
      <c r="P14" s="139">
        <v>36366921.979999997</v>
      </c>
      <c r="Q14" s="140">
        <v>30658325.030000001</v>
      </c>
      <c r="R14" s="140">
        <v>28931120.149999999</v>
      </c>
      <c r="S14" s="132">
        <v>0.79549999999999998</v>
      </c>
      <c r="T14" s="132">
        <v>0.94369999999999998</v>
      </c>
      <c r="U14" s="130" t="s">
        <v>185</v>
      </c>
      <c r="V14" s="64" t="s">
        <v>78</v>
      </c>
    </row>
    <row r="15" spans="2:23" ht="108" x14ac:dyDescent="0.25">
      <c r="B15" s="63" t="s">
        <v>84</v>
      </c>
      <c r="C15" s="35" t="s">
        <v>26</v>
      </c>
      <c r="D15" s="133">
        <v>81</v>
      </c>
      <c r="E15" s="133">
        <v>81</v>
      </c>
      <c r="F15" s="133">
        <v>100</v>
      </c>
      <c r="G15" s="133">
        <v>10</v>
      </c>
      <c r="H15" s="130" t="s">
        <v>186</v>
      </c>
      <c r="I15" s="129">
        <v>3</v>
      </c>
      <c r="J15" s="129">
        <v>3</v>
      </c>
      <c r="K15" s="129">
        <v>100</v>
      </c>
      <c r="L15" s="129">
        <v>10</v>
      </c>
      <c r="M15" s="130" t="s">
        <v>187</v>
      </c>
      <c r="N15" s="130" t="s">
        <v>188</v>
      </c>
      <c r="O15" s="130" t="s">
        <v>189</v>
      </c>
      <c r="P15" s="139">
        <v>9988392.9800000004</v>
      </c>
      <c r="Q15" s="140">
        <v>7852635.9000000004</v>
      </c>
      <c r="R15" s="140">
        <v>6928654.25</v>
      </c>
      <c r="S15" s="132">
        <v>0.69369999999999998</v>
      </c>
      <c r="T15" s="132">
        <v>0.88229999999999997</v>
      </c>
      <c r="U15" s="130" t="s">
        <v>190</v>
      </c>
      <c r="V15" s="64" t="s">
        <v>78</v>
      </c>
    </row>
    <row r="16" spans="2:23" ht="90" x14ac:dyDescent="0.25">
      <c r="B16" s="63" t="s">
        <v>85</v>
      </c>
      <c r="C16" s="35" t="s">
        <v>26</v>
      </c>
      <c r="D16" s="133">
        <v>11</v>
      </c>
      <c r="E16" s="133">
        <v>11</v>
      </c>
      <c r="F16" s="133">
        <v>100</v>
      </c>
      <c r="G16" s="133">
        <v>10</v>
      </c>
      <c r="H16" s="130" t="s">
        <v>191</v>
      </c>
      <c r="I16" s="129">
        <v>1</v>
      </c>
      <c r="J16" s="129">
        <v>1</v>
      </c>
      <c r="K16" s="129">
        <v>100</v>
      </c>
      <c r="L16" s="129">
        <v>10</v>
      </c>
      <c r="M16" s="130" t="s">
        <v>192</v>
      </c>
      <c r="N16" s="130" t="s">
        <v>193</v>
      </c>
      <c r="O16" s="130" t="s">
        <v>194</v>
      </c>
      <c r="P16" s="139">
        <v>1635095.65</v>
      </c>
      <c r="Q16" s="140">
        <v>1256325.2</v>
      </c>
      <c r="R16" s="140">
        <v>1102525.6000000001</v>
      </c>
      <c r="S16" s="132">
        <v>0.67430000000000001</v>
      </c>
      <c r="T16" s="132">
        <v>0.87760000000000005</v>
      </c>
      <c r="U16" s="130" t="s">
        <v>195</v>
      </c>
      <c r="V16" s="64" t="s">
        <v>78</v>
      </c>
    </row>
    <row r="17" spans="2:22" ht="90" x14ac:dyDescent="0.25">
      <c r="B17" s="63" t="s">
        <v>86</v>
      </c>
      <c r="C17" s="35" t="s">
        <v>26</v>
      </c>
      <c r="D17" s="133">
        <v>10</v>
      </c>
      <c r="E17" s="133">
        <v>10</v>
      </c>
      <c r="F17" s="133">
        <v>100</v>
      </c>
      <c r="G17" s="133">
        <v>10</v>
      </c>
      <c r="H17" s="130" t="s">
        <v>196</v>
      </c>
      <c r="I17" s="129">
        <v>4</v>
      </c>
      <c r="J17" s="129">
        <v>4</v>
      </c>
      <c r="K17" s="129">
        <v>100</v>
      </c>
      <c r="L17" s="129">
        <v>10</v>
      </c>
      <c r="M17" s="130" t="s">
        <v>197</v>
      </c>
      <c r="N17" s="130" t="s">
        <v>198</v>
      </c>
      <c r="O17" s="130" t="s">
        <v>199</v>
      </c>
      <c r="P17" s="139">
        <v>2433076.13</v>
      </c>
      <c r="Q17" s="140">
        <v>1985632.5</v>
      </c>
      <c r="R17" s="140">
        <v>1358952.25</v>
      </c>
      <c r="S17" s="132">
        <v>0.5585</v>
      </c>
      <c r="T17" s="132">
        <v>0.68440000000000001</v>
      </c>
      <c r="U17" s="130" t="s">
        <v>200</v>
      </c>
      <c r="V17" s="64" t="s">
        <v>78</v>
      </c>
    </row>
    <row r="18" spans="2:22" ht="84.75" customHeight="1" x14ac:dyDescent="0.25">
      <c r="B18" s="63" t="s">
        <v>87</v>
      </c>
      <c r="C18" s="35" t="s">
        <v>26</v>
      </c>
      <c r="D18" s="133">
        <v>157</v>
      </c>
      <c r="E18" s="133">
        <v>157</v>
      </c>
      <c r="F18" s="133">
        <v>100</v>
      </c>
      <c r="G18" s="133">
        <v>10</v>
      </c>
      <c r="H18" s="130" t="s">
        <v>201</v>
      </c>
      <c r="I18" s="129">
        <v>0</v>
      </c>
      <c r="J18" s="129">
        <v>0</v>
      </c>
      <c r="K18" s="129" t="s">
        <v>202</v>
      </c>
      <c r="L18" s="129">
        <v>10</v>
      </c>
      <c r="M18" s="130" t="s">
        <v>203</v>
      </c>
      <c r="N18" s="130" t="s">
        <v>204</v>
      </c>
      <c r="O18" s="130" t="s">
        <v>205</v>
      </c>
      <c r="P18" s="139">
        <v>18172053.609999999</v>
      </c>
      <c r="Q18" s="140">
        <v>12215627.210000001</v>
      </c>
      <c r="R18" s="140">
        <v>10258635.25</v>
      </c>
      <c r="S18" s="132">
        <v>0.5645</v>
      </c>
      <c r="T18" s="132">
        <v>0.83979999999999999</v>
      </c>
      <c r="U18" s="130" t="s">
        <v>206</v>
      </c>
      <c r="V18" s="64" t="s">
        <v>78</v>
      </c>
    </row>
    <row r="19" spans="2:22" ht="84.75" customHeight="1" x14ac:dyDescent="0.25">
      <c r="B19" s="63" t="s">
        <v>88</v>
      </c>
      <c r="C19" s="35" t="s">
        <v>26</v>
      </c>
      <c r="D19" s="133">
        <v>42</v>
      </c>
      <c r="E19" s="133">
        <v>42</v>
      </c>
      <c r="F19" s="133">
        <v>100</v>
      </c>
      <c r="G19" s="133">
        <v>10</v>
      </c>
      <c r="H19" s="130" t="s">
        <v>207</v>
      </c>
      <c r="I19" s="129">
        <v>3</v>
      </c>
      <c r="J19" s="129">
        <v>3</v>
      </c>
      <c r="K19" s="129">
        <v>100</v>
      </c>
      <c r="L19" s="129">
        <v>10</v>
      </c>
      <c r="M19" s="130" t="s">
        <v>208</v>
      </c>
      <c r="N19" s="130" t="s">
        <v>209</v>
      </c>
      <c r="O19" s="130" t="s">
        <v>210</v>
      </c>
      <c r="P19" s="141">
        <v>4668254.3899999997</v>
      </c>
      <c r="Q19" s="142">
        <v>3025302.58</v>
      </c>
      <c r="R19" s="142">
        <v>2956325.14</v>
      </c>
      <c r="S19" s="132">
        <v>0.63329999999999997</v>
      </c>
      <c r="T19" s="132">
        <v>0.97719999999999996</v>
      </c>
      <c r="U19" s="130" t="s">
        <v>211</v>
      </c>
      <c r="V19" s="64" t="s">
        <v>78</v>
      </c>
    </row>
    <row r="20" spans="2:22" ht="84.75" customHeight="1" x14ac:dyDescent="0.25">
      <c r="B20" s="63" t="s">
        <v>89</v>
      </c>
      <c r="C20" s="35" t="s">
        <v>26</v>
      </c>
      <c r="D20" s="133">
        <v>23</v>
      </c>
      <c r="E20" s="133">
        <v>23</v>
      </c>
      <c r="F20" s="133">
        <v>100</v>
      </c>
      <c r="G20" s="133">
        <v>10</v>
      </c>
      <c r="H20" s="130" t="s">
        <v>212</v>
      </c>
      <c r="I20" s="129">
        <v>5</v>
      </c>
      <c r="J20" s="129">
        <v>5</v>
      </c>
      <c r="K20" s="129">
        <v>100</v>
      </c>
      <c r="L20" s="129">
        <v>10</v>
      </c>
      <c r="M20" s="130" t="s">
        <v>213</v>
      </c>
      <c r="N20" s="130" t="s">
        <v>214</v>
      </c>
      <c r="O20" s="130" t="s">
        <v>215</v>
      </c>
      <c r="P20" s="139">
        <v>3201522.32</v>
      </c>
      <c r="Q20" s="140">
        <v>2985632.5</v>
      </c>
      <c r="R20" s="140">
        <v>2563256.14</v>
      </c>
      <c r="S20" s="132">
        <v>0.80059999999999998</v>
      </c>
      <c r="T20" s="132">
        <v>0.85849999999999904</v>
      </c>
      <c r="U20" s="130" t="s">
        <v>216</v>
      </c>
      <c r="V20" s="64" t="s">
        <v>78</v>
      </c>
    </row>
    <row r="21" spans="2:22" ht="84.75" customHeight="1" x14ac:dyDescent="0.25">
      <c r="B21" s="63" t="s">
        <v>90</v>
      </c>
      <c r="C21" s="35" t="s">
        <v>26</v>
      </c>
      <c r="D21" s="133">
        <v>12</v>
      </c>
      <c r="E21" s="133">
        <v>12</v>
      </c>
      <c r="F21" s="133">
        <v>100</v>
      </c>
      <c r="G21" s="133">
        <v>10</v>
      </c>
      <c r="H21" s="130" t="s">
        <v>217</v>
      </c>
      <c r="I21" s="129">
        <v>1</v>
      </c>
      <c r="J21" s="129">
        <v>1</v>
      </c>
      <c r="K21" s="129">
        <v>100</v>
      </c>
      <c r="L21" s="129">
        <v>10</v>
      </c>
      <c r="M21" s="130" t="s">
        <v>218</v>
      </c>
      <c r="N21" s="130" t="s">
        <v>219</v>
      </c>
      <c r="O21" s="130" t="s">
        <v>220</v>
      </c>
      <c r="P21" s="139">
        <v>1452876.8</v>
      </c>
      <c r="Q21" s="140">
        <v>1025365.25</v>
      </c>
      <c r="R21" s="140">
        <v>902563.14</v>
      </c>
      <c r="S21" s="132">
        <v>0.62119999999999997</v>
      </c>
      <c r="T21" s="132">
        <v>0.88019999999999998</v>
      </c>
      <c r="U21" s="130" t="s">
        <v>221</v>
      </c>
      <c r="V21" s="64" t="s">
        <v>78</v>
      </c>
    </row>
    <row r="22" spans="2:22" ht="84.75" customHeight="1" x14ac:dyDescent="0.25">
      <c r="B22" s="63" t="s">
        <v>91</v>
      </c>
      <c r="C22" s="35" t="s">
        <v>26</v>
      </c>
      <c r="D22" s="133">
        <v>2</v>
      </c>
      <c r="E22" s="133">
        <v>2</v>
      </c>
      <c r="F22" s="133">
        <v>100</v>
      </c>
      <c r="G22" s="133">
        <v>10</v>
      </c>
      <c r="H22" s="130" t="s">
        <v>222</v>
      </c>
      <c r="I22" s="129">
        <v>2</v>
      </c>
      <c r="J22" s="129">
        <v>2</v>
      </c>
      <c r="K22" s="129">
        <v>100</v>
      </c>
      <c r="L22" s="129">
        <v>10</v>
      </c>
      <c r="M22" s="130" t="s">
        <v>223</v>
      </c>
      <c r="N22" s="130" t="s">
        <v>224</v>
      </c>
      <c r="O22" s="130" t="s">
        <v>225</v>
      </c>
      <c r="P22" s="139">
        <v>576724.96</v>
      </c>
      <c r="Q22" s="140">
        <v>452325.12</v>
      </c>
      <c r="R22" s="140">
        <v>404251.15</v>
      </c>
      <c r="S22" s="132">
        <v>0.70089999999999997</v>
      </c>
      <c r="T22" s="132">
        <v>0.89370000000000005</v>
      </c>
      <c r="U22" s="130" t="s">
        <v>226</v>
      </c>
      <c r="V22" s="64" t="s">
        <v>78</v>
      </c>
    </row>
    <row r="23" spans="2:22" ht="84.75" customHeight="1" x14ac:dyDescent="0.25">
      <c r="B23" s="63" t="s">
        <v>92</v>
      </c>
      <c r="C23" s="35" t="s">
        <v>26</v>
      </c>
      <c r="D23" s="133">
        <v>26</v>
      </c>
      <c r="E23" s="133">
        <v>26</v>
      </c>
      <c r="F23" s="133">
        <v>100</v>
      </c>
      <c r="G23" s="133">
        <v>10</v>
      </c>
      <c r="H23" s="130" t="s">
        <v>227</v>
      </c>
      <c r="I23" s="129">
        <v>8</v>
      </c>
      <c r="J23" s="129">
        <v>8</v>
      </c>
      <c r="K23" s="129">
        <v>100</v>
      </c>
      <c r="L23" s="129">
        <v>10</v>
      </c>
      <c r="M23" s="130" t="s">
        <v>228</v>
      </c>
      <c r="N23" s="130" t="s">
        <v>229</v>
      </c>
      <c r="O23" s="130" t="s">
        <v>230</v>
      </c>
      <c r="P23" s="134">
        <v>2805098.03</v>
      </c>
      <c r="Q23" s="134">
        <v>2058236.51</v>
      </c>
      <c r="R23" s="134">
        <v>1658325.14</v>
      </c>
      <c r="S23" s="132">
        <v>0.59119999999999995</v>
      </c>
      <c r="T23" s="132">
        <v>0.80569999999999997</v>
      </c>
      <c r="U23" s="130" t="s">
        <v>231</v>
      </c>
      <c r="V23" s="64" t="s">
        <v>78</v>
      </c>
    </row>
    <row r="24" spans="2:22" ht="84.75" customHeight="1" x14ac:dyDescent="0.25">
      <c r="B24" s="63" t="s">
        <v>93</v>
      </c>
      <c r="C24" s="35" t="s">
        <v>26</v>
      </c>
      <c r="D24" s="133">
        <v>8</v>
      </c>
      <c r="E24" s="133">
        <v>8</v>
      </c>
      <c r="F24" s="133">
        <v>100</v>
      </c>
      <c r="G24" s="133">
        <v>10</v>
      </c>
      <c r="H24" s="130" t="s">
        <v>232</v>
      </c>
      <c r="I24" s="129">
        <v>0</v>
      </c>
      <c r="J24" s="129">
        <v>0</v>
      </c>
      <c r="K24" s="129" t="s">
        <v>233</v>
      </c>
      <c r="L24" s="129">
        <v>10</v>
      </c>
      <c r="M24" s="130" t="s">
        <v>234</v>
      </c>
      <c r="N24" s="130" t="s">
        <v>235</v>
      </c>
      <c r="O24" s="130" t="s">
        <v>236</v>
      </c>
      <c r="P24" s="134">
        <v>1642024.38</v>
      </c>
      <c r="Q24" s="134">
        <v>1258632.54</v>
      </c>
      <c r="R24" s="134">
        <v>999256.21</v>
      </c>
      <c r="S24" s="132">
        <v>0.60860000000000003</v>
      </c>
      <c r="T24" s="132">
        <v>0.79390000000000005</v>
      </c>
      <c r="U24" s="130" t="s">
        <v>237</v>
      </c>
      <c r="V24" s="64" t="s">
        <v>78</v>
      </c>
    </row>
    <row r="25" spans="2:22" s="66" customFormat="1" ht="84.75" customHeight="1" x14ac:dyDescent="0.25">
      <c r="B25" s="11" t="s">
        <v>94</v>
      </c>
      <c r="C25" s="34" t="s">
        <v>26</v>
      </c>
      <c r="D25" s="143">
        <v>22</v>
      </c>
      <c r="E25" s="143">
        <v>22</v>
      </c>
      <c r="F25" s="143">
        <v>100</v>
      </c>
      <c r="G25" s="143">
        <v>10</v>
      </c>
      <c r="H25" s="130" t="s">
        <v>238</v>
      </c>
      <c r="I25" s="144">
        <v>0</v>
      </c>
      <c r="J25" s="144">
        <v>0</v>
      </c>
      <c r="K25" s="144" t="s">
        <v>239</v>
      </c>
      <c r="L25" s="144">
        <v>10</v>
      </c>
      <c r="M25" s="145" t="s">
        <v>240</v>
      </c>
      <c r="N25" s="145" t="s">
        <v>241</v>
      </c>
      <c r="O25" s="145" t="s">
        <v>242</v>
      </c>
      <c r="P25" s="146">
        <v>2587662.98</v>
      </c>
      <c r="Q25" s="146">
        <v>2901852.6</v>
      </c>
      <c r="R25" s="146">
        <v>2658996.25</v>
      </c>
      <c r="S25" s="147">
        <v>1.0276000000000001</v>
      </c>
      <c r="T25" s="147">
        <v>0.9163</v>
      </c>
      <c r="U25" s="130" t="s">
        <v>243</v>
      </c>
      <c r="V25" s="64" t="s">
        <v>78</v>
      </c>
    </row>
    <row r="26" spans="2:22" s="68" customFormat="1" ht="36" x14ac:dyDescent="0.25">
      <c r="B26" s="69" t="s">
        <v>55</v>
      </c>
      <c r="C26" s="35" t="s">
        <v>95</v>
      </c>
      <c r="D26" s="133">
        <v>380</v>
      </c>
      <c r="E26" s="133">
        <v>380</v>
      </c>
      <c r="F26" s="133">
        <v>100</v>
      </c>
      <c r="G26" s="133">
        <v>10</v>
      </c>
      <c r="H26" s="130" t="s">
        <v>244</v>
      </c>
      <c r="I26" s="129" t="s">
        <v>245</v>
      </c>
      <c r="J26" s="129" t="s">
        <v>246</v>
      </c>
      <c r="K26" s="129" t="s">
        <v>247</v>
      </c>
      <c r="L26" s="129" t="s">
        <v>248</v>
      </c>
      <c r="M26" s="130" t="s">
        <v>249</v>
      </c>
      <c r="N26" s="130" t="s">
        <v>250</v>
      </c>
      <c r="O26" s="130" t="s">
        <v>251</v>
      </c>
      <c r="P26" s="134">
        <v>1647446.5</v>
      </c>
      <c r="Q26" s="134">
        <v>1558651.55</v>
      </c>
      <c r="R26" s="134">
        <v>1482092.7</v>
      </c>
      <c r="S26" s="132">
        <v>0.89959999999999996</v>
      </c>
      <c r="T26" s="132">
        <v>0.95089999999999997</v>
      </c>
      <c r="U26" s="130" t="s">
        <v>252</v>
      </c>
      <c r="V26" s="64" t="s">
        <v>78</v>
      </c>
    </row>
    <row r="27" spans="2:22" s="68" customFormat="1" ht="72" x14ac:dyDescent="0.25">
      <c r="B27" s="69" t="s">
        <v>97</v>
      </c>
      <c r="C27" s="35" t="s">
        <v>68</v>
      </c>
      <c r="D27" s="133">
        <v>4049</v>
      </c>
      <c r="E27" s="133">
        <v>4049</v>
      </c>
      <c r="F27" s="133">
        <v>100</v>
      </c>
      <c r="G27" s="133">
        <v>10</v>
      </c>
      <c r="H27" s="130" t="s">
        <v>253</v>
      </c>
      <c r="I27" s="129">
        <v>0</v>
      </c>
      <c r="J27" s="129">
        <v>0</v>
      </c>
      <c r="K27" s="129" t="s">
        <v>254</v>
      </c>
      <c r="L27" s="129">
        <v>10</v>
      </c>
      <c r="M27" s="130" t="s">
        <v>255</v>
      </c>
      <c r="N27" s="130" t="s">
        <v>256</v>
      </c>
      <c r="O27" s="130" t="s">
        <v>257</v>
      </c>
      <c r="P27" s="134">
        <v>3677700</v>
      </c>
      <c r="Q27" s="134">
        <v>2555000</v>
      </c>
      <c r="R27" s="134">
        <v>2922640.11</v>
      </c>
      <c r="S27" s="132">
        <v>0.79469999999999996</v>
      </c>
      <c r="T27" s="132">
        <v>1.1438999999999999</v>
      </c>
      <c r="U27" s="130" t="s">
        <v>258</v>
      </c>
      <c r="V27" s="64" t="s">
        <v>78</v>
      </c>
    </row>
    <row r="28" spans="2:22" ht="68.25" customHeight="1" x14ac:dyDescent="0.25">
      <c r="B28" s="69" t="s">
        <v>63</v>
      </c>
      <c r="C28" s="35" t="s">
        <v>58</v>
      </c>
      <c r="D28" s="133">
        <v>7</v>
      </c>
      <c r="E28" s="133">
        <v>7</v>
      </c>
      <c r="F28" s="133">
        <v>100</v>
      </c>
      <c r="G28" s="133">
        <v>10</v>
      </c>
      <c r="H28" s="130" t="s">
        <v>259</v>
      </c>
      <c r="I28" s="129">
        <v>0</v>
      </c>
      <c r="J28" s="129">
        <v>0</v>
      </c>
      <c r="K28" s="129" t="s">
        <v>260</v>
      </c>
      <c r="L28" s="129">
        <v>10</v>
      </c>
      <c r="M28" s="130" t="s">
        <v>261</v>
      </c>
      <c r="N28" s="130" t="s">
        <v>262</v>
      </c>
      <c r="O28" s="130" t="s">
        <v>263</v>
      </c>
      <c r="P28" s="134">
        <v>1232708</v>
      </c>
      <c r="Q28" s="134">
        <v>1028521</v>
      </c>
      <c r="R28" s="134">
        <v>995854.2</v>
      </c>
      <c r="S28" s="132">
        <v>0.80789999999999995</v>
      </c>
      <c r="T28" s="132">
        <v>0.96819999999999995</v>
      </c>
      <c r="U28" s="130" t="s">
        <v>264</v>
      </c>
      <c r="V28" s="64" t="s">
        <v>78</v>
      </c>
    </row>
    <row r="29" spans="2:22" ht="35.25" customHeight="1" x14ac:dyDescent="0.25">
      <c r="B29" s="63" t="s">
        <v>62</v>
      </c>
      <c r="C29" s="35" t="s">
        <v>58</v>
      </c>
      <c r="D29" s="133">
        <v>21</v>
      </c>
      <c r="E29" s="133">
        <v>21</v>
      </c>
      <c r="F29" s="133">
        <v>100</v>
      </c>
      <c r="G29" s="133">
        <v>10</v>
      </c>
      <c r="H29" s="130" t="s">
        <v>265</v>
      </c>
      <c r="I29" s="129">
        <v>0</v>
      </c>
      <c r="J29" s="129">
        <v>0</v>
      </c>
      <c r="K29" s="129" t="s">
        <v>266</v>
      </c>
      <c r="L29" s="129">
        <v>10</v>
      </c>
      <c r="M29" s="130" t="s">
        <v>267</v>
      </c>
      <c r="N29" s="130" t="s">
        <v>268</v>
      </c>
      <c r="O29" s="130" t="s">
        <v>269</v>
      </c>
      <c r="P29" s="134">
        <v>2307292</v>
      </c>
      <c r="Q29" s="134">
        <v>2262479</v>
      </c>
      <c r="R29" s="134">
        <v>1015650.8</v>
      </c>
      <c r="S29" s="132">
        <v>0.44019999999999998</v>
      </c>
      <c r="T29" s="132">
        <v>0.44890000000000002</v>
      </c>
      <c r="U29" s="130" t="s">
        <v>270</v>
      </c>
      <c r="V29" s="64" t="s">
        <v>78</v>
      </c>
    </row>
    <row r="30" spans="2:22" ht="51.75" customHeight="1" x14ac:dyDescent="0.25">
      <c r="B30" s="63" t="s">
        <v>57</v>
      </c>
      <c r="C30" s="35" t="s">
        <v>58</v>
      </c>
      <c r="D30" s="133">
        <v>2</v>
      </c>
      <c r="E30" s="133">
        <v>2</v>
      </c>
      <c r="F30" s="133">
        <v>100</v>
      </c>
      <c r="G30" s="133">
        <v>10</v>
      </c>
      <c r="H30" s="130" t="s">
        <v>271</v>
      </c>
      <c r="I30" s="129">
        <v>0</v>
      </c>
      <c r="J30" s="129">
        <v>0</v>
      </c>
      <c r="K30" s="129" t="s">
        <v>272</v>
      </c>
      <c r="L30" s="129">
        <v>12</v>
      </c>
      <c r="M30" s="130" t="s">
        <v>273</v>
      </c>
      <c r="N30" s="130" t="s">
        <v>274</v>
      </c>
      <c r="O30" s="130" t="s">
        <v>275</v>
      </c>
      <c r="P30" s="134">
        <v>77880</v>
      </c>
      <c r="Q30" s="134">
        <v>54905.4</v>
      </c>
      <c r="R30" s="134">
        <v>54905.4</v>
      </c>
      <c r="S30" s="132">
        <v>0.70499999999999996</v>
      </c>
      <c r="T30" s="148">
        <v>1</v>
      </c>
      <c r="U30" s="130" t="s">
        <v>276</v>
      </c>
      <c r="V30" s="64" t="s">
        <v>78</v>
      </c>
    </row>
    <row r="31" spans="2:22" ht="51.75" customHeight="1" x14ac:dyDescent="0.25">
      <c r="B31" s="63" t="s">
        <v>60</v>
      </c>
      <c r="C31" s="35" t="s">
        <v>58</v>
      </c>
      <c r="D31" s="133">
        <v>16</v>
      </c>
      <c r="E31" s="133">
        <v>16</v>
      </c>
      <c r="F31" s="133">
        <v>100</v>
      </c>
      <c r="G31" s="133">
        <v>10</v>
      </c>
      <c r="H31" s="130" t="s">
        <v>277</v>
      </c>
      <c r="I31" s="129">
        <v>0</v>
      </c>
      <c r="J31" s="129">
        <v>0</v>
      </c>
      <c r="K31" s="129" t="s">
        <v>278</v>
      </c>
      <c r="L31" s="129">
        <v>10</v>
      </c>
      <c r="M31" s="130" t="s">
        <v>279</v>
      </c>
      <c r="N31" s="130" t="s">
        <v>280</v>
      </c>
      <c r="O31" s="130" t="s">
        <v>281</v>
      </c>
      <c r="P31" s="134">
        <v>683096.6</v>
      </c>
      <c r="Q31" s="134">
        <v>558526.30000000005</v>
      </c>
      <c r="R31" s="134">
        <v>558526.30000000005</v>
      </c>
      <c r="S31" s="132">
        <v>0.81759999999999999</v>
      </c>
      <c r="T31" s="148">
        <v>1</v>
      </c>
      <c r="U31" s="130" t="s">
        <v>282</v>
      </c>
      <c r="V31" s="64" t="s">
        <v>78</v>
      </c>
    </row>
    <row r="32" spans="2:22" ht="51.75" customHeight="1" x14ac:dyDescent="0.25">
      <c r="B32" s="63" t="s">
        <v>99</v>
      </c>
      <c r="C32" s="35" t="s">
        <v>58</v>
      </c>
      <c r="D32" s="133">
        <v>13</v>
      </c>
      <c r="E32" s="133">
        <v>13</v>
      </c>
      <c r="F32" s="133">
        <v>100</v>
      </c>
      <c r="G32" s="133">
        <v>10</v>
      </c>
      <c r="H32" s="130" t="s">
        <v>283</v>
      </c>
      <c r="I32" s="129">
        <v>0</v>
      </c>
      <c r="J32" s="129">
        <v>0</v>
      </c>
      <c r="K32" s="129" t="s">
        <v>284</v>
      </c>
      <c r="L32" s="129">
        <v>10</v>
      </c>
      <c r="M32" s="130" t="s">
        <v>285</v>
      </c>
      <c r="N32" s="130" t="s">
        <v>286</v>
      </c>
      <c r="O32" s="130" t="s">
        <v>287</v>
      </c>
      <c r="P32" s="134">
        <v>362341.55</v>
      </c>
      <c r="Q32" s="134">
        <v>302008.5</v>
      </c>
      <c r="R32" s="134">
        <v>302008.5</v>
      </c>
      <c r="S32" s="132">
        <v>0.83349999999999902</v>
      </c>
      <c r="T32" s="148">
        <v>1</v>
      </c>
      <c r="U32" s="149" t="s">
        <v>288</v>
      </c>
      <c r="V32" s="71" t="s">
        <v>78</v>
      </c>
    </row>
    <row r="33" spans="1:22" ht="51.75" customHeight="1" x14ac:dyDescent="0.25">
      <c r="B33" s="63" t="s">
        <v>61</v>
      </c>
      <c r="C33" s="35" t="s">
        <v>58</v>
      </c>
      <c r="D33" s="133">
        <v>46</v>
      </c>
      <c r="E33" s="133">
        <v>46</v>
      </c>
      <c r="F33" s="133">
        <v>100</v>
      </c>
      <c r="G33" s="133">
        <v>10</v>
      </c>
      <c r="H33" s="130" t="s">
        <v>289</v>
      </c>
      <c r="I33" s="129">
        <v>0</v>
      </c>
      <c r="J33" s="129">
        <v>0</v>
      </c>
      <c r="K33" s="129" t="s">
        <v>290</v>
      </c>
      <c r="L33" s="129">
        <v>10</v>
      </c>
      <c r="M33" s="130" t="s">
        <v>291</v>
      </c>
      <c r="N33" s="130" t="s">
        <v>292</v>
      </c>
      <c r="O33" s="130" t="s">
        <v>293</v>
      </c>
      <c r="P33" s="134">
        <v>4468081.8499999996</v>
      </c>
      <c r="Q33" s="134">
        <v>3779559.8</v>
      </c>
      <c r="R33" s="134">
        <v>3779559.8</v>
      </c>
      <c r="S33" s="132">
        <v>0.84589999999999999</v>
      </c>
      <c r="T33" s="150">
        <v>1</v>
      </c>
      <c r="U33" s="151" t="s">
        <v>294</v>
      </c>
      <c r="V33" s="72" t="s">
        <v>78</v>
      </c>
    </row>
    <row r="34" spans="1:22" ht="18" x14ac:dyDescent="0.25">
      <c r="I34" s="73"/>
      <c r="J34" s="73"/>
      <c r="K34" s="73"/>
      <c r="L34" s="73"/>
      <c r="M34" s="73"/>
      <c r="Q34" s="74"/>
      <c r="S34" s="48"/>
      <c r="V34" s="48"/>
    </row>
    <row r="35" spans="1:22" ht="21" x14ac:dyDescent="0.35">
      <c r="I35" s="73"/>
      <c r="J35" s="73"/>
      <c r="K35" s="73"/>
      <c r="L35" s="73"/>
      <c r="M35" s="73"/>
      <c r="Q35" s="75">
        <f>Q10+Q11+Q12+Q13+Q14+Q15+Q16+Q17+Q18+Q19+Q20+Q21+Q22+Q23+Q25+Q26+Q27+Q28+Q29+Q30+Q31+Q32+Q33+Q24</f>
        <v>89006922.010000005</v>
      </c>
      <c r="R35" s="75">
        <f>R10+R11+R12+R13+R14+R15+R16+R17+R18+R19+R20+R21+R22+R23+R25+R26+R27+R28+R29+R30+R31+R32+R33+R24</f>
        <v>79727609.569999993</v>
      </c>
      <c r="S35" s="75">
        <f>S10+S11+S12+S13+S14+S15+S16+S17+S18+S19+S20+S21+S22+S23+S25+S26+S27+S28+S29+S30+S31+S32+S33+S24</f>
        <v>16.710599999999999</v>
      </c>
      <c r="V35" s="48"/>
    </row>
    <row r="36" spans="1:22" ht="18" x14ac:dyDescent="0.25">
      <c r="I36" s="73"/>
      <c r="J36" s="73"/>
      <c r="K36" s="73"/>
      <c r="L36" s="73"/>
      <c r="M36" s="73"/>
      <c r="Q36" s="74"/>
      <c r="S36" s="48"/>
      <c r="V36" s="48"/>
    </row>
    <row r="37" spans="1:22" ht="22.5" x14ac:dyDescent="0.3">
      <c r="A37" s="76"/>
      <c r="B37" s="51" t="s">
        <v>300</v>
      </c>
      <c r="C37" s="52"/>
      <c r="D37" s="2"/>
      <c r="E37" s="193" t="s">
        <v>301</v>
      </c>
      <c r="F37" s="193"/>
      <c r="G37" s="2"/>
      <c r="H37" s="2"/>
      <c r="I37" s="2"/>
      <c r="J37" s="2"/>
      <c r="K37" s="2"/>
      <c r="L37" s="2"/>
      <c r="M37" s="2"/>
      <c r="N37" s="2"/>
      <c r="O37" s="2"/>
      <c r="P37" s="28"/>
      <c r="Q37" s="27"/>
      <c r="R37" s="53"/>
      <c r="S37" s="77"/>
      <c r="T37" s="53"/>
      <c r="U37" s="2"/>
      <c r="V37" s="48"/>
    </row>
    <row r="38" spans="1:22" ht="23.25" x14ac:dyDescent="0.35">
      <c r="B38" s="51"/>
      <c r="C38" s="78" t="s">
        <v>72</v>
      </c>
      <c r="D38" s="79"/>
      <c r="E38" s="192" t="s">
        <v>73</v>
      </c>
      <c r="F38" s="192"/>
      <c r="I38" s="73"/>
      <c r="J38" s="73"/>
      <c r="K38" s="73"/>
      <c r="L38" s="73"/>
      <c r="M38" s="73"/>
      <c r="Q38" s="74"/>
      <c r="S38" s="80"/>
      <c r="V38" s="48"/>
    </row>
    <row r="39" spans="1:22" ht="23.25" x14ac:dyDescent="0.35">
      <c r="B39" s="51"/>
      <c r="C39" s="78"/>
      <c r="D39" s="79"/>
      <c r="E39" s="78"/>
      <c r="F39" s="78"/>
      <c r="I39" s="73"/>
      <c r="J39" s="73"/>
      <c r="K39" s="73"/>
      <c r="L39" s="73"/>
      <c r="M39" s="73"/>
      <c r="Q39" s="74"/>
    </row>
    <row r="40" spans="1:22" ht="23.25" x14ac:dyDescent="0.35">
      <c r="B40" s="51"/>
      <c r="C40" s="78"/>
      <c r="D40" s="79"/>
      <c r="E40" s="78"/>
      <c r="F40" s="78"/>
      <c r="I40" s="73"/>
      <c r="J40" s="73"/>
      <c r="K40" s="73"/>
      <c r="L40" s="73"/>
      <c r="M40" s="73"/>
      <c r="Q40" s="74"/>
    </row>
    <row r="41" spans="1:22" ht="23.25" x14ac:dyDescent="0.35">
      <c r="B41" s="51"/>
      <c r="C41" s="51"/>
      <c r="D41" s="51"/>
      <c r="E41" s="79"/>
      <c r="F41" s="79"/>
      <c r="I41" s="73"/>
      <c r="J41" s="73"/>
      <c r="K41" s="73"/>
      <c r="L41" s="73"/>
      <c r="M41" s="73"/>
      <c r="Q41" s="74"/>
    </row>
    <row r="42" spans="1:22" ht="23.25" x14ac:dyDescent="0.35">
      <c r="B42" s="51"/>
      <c r="C42" s="51"/>
      <c r="D42" s="51"/>
      <c r="E42" s="79"/>
      <c r="F42" s="79"/>
      <c r="I42" s="73"/>
      <c r="J42" s="73"/>
      <c r="K42" s="73"/>
      <c r="L42" s="73"/>
      <c r="M42" s="73"/>
      <c r="Q42" s="74"/>
    </row>
    <row r="43" spans="1:22" ht="23.25" x14ac:dyDescent="0.35">
      <c r="B43" s="51" t="s">
        <v>100</v>
      </c>
      <c r="C43" s="81"/>
      <c r="D43" s="79"/>
      <c r="E43" s="191" t="s">
        <v>101</v>
      </c>
      <c r="F43" s="191"/>
      <c r="I43" s="73"/>
      <c r="J43" s="73"/>
      <c r="K43" s="73"/>
      <c r="L43" s="73"/>
      <c r="M43" s="73"/>
      <c r="Q43" s="74"/>
    </row>
    <row r="44" spans="1:22" ht="23.25" x14ac:dyDescent="0.35">
      <c r="B44" s="51"/>
      <c r="C44" s="78" t="s">
        <v>72</v>
      </c>
      <c r="D44" s="79"/>
      <c r="E44" s="192" t="s">
        <v>73</v>
      </c>
      <c r="F44" s="192"/>
      <c r="Q44" s="74"/>
    </row>
    <row r="45" spans="1:22" x14ac:dyDescent="0.25">
      <c r="Q45" s="74"/>
    </row>
    <row r="46" spans="1:22" x14ac:dyDescent="0.25">
      <c r="Q46" s="74"/>
    </row>
    <row r="47" spans="1:22" x14ac:dyDescent="0.25">
      <c r="Q47" s="74"/>
    </row>
    <row r="48" spans="1:22" x14ac:dyDescent="0.25">
      <c r="Q48" s="74"/>
    </row>
    <row r="49" spans="17:17" x14ac:dyDescent="0.25">
      <c r="Q49" s="74"/>
    </row>
    <row r="50" spans="17:17" x14ac:dyDescent="0.25">
      <c r="Q50" s="74"/>
    </row>
  </sheetData>
  <mergeCells count="49"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L5"/>
    <mergeCell ref="M5:M7"/>
    <mergeCell ref="S5:S7"/>
    <mergeCell ref="T5:U5"/>
    <mergeCell ref="D6:D7"/>
    <mergeCell ref="E6:F6"/>
    <mergeCell ref="G6:G7"/>
    <mergeCell ref="I6:I7"/>
    <mergeCell ref="J6:K6"/>
    <mergeCell ref="L6:L7"/>
    <mergeCell ref="T6:T7"/>
    <mergeCell ref="U6:U7"/>
    <mergeCell ref="M8:M9"/>
    <mergeCell ref="B8:B9"/>
    <mergeCell ref="C8:C9"/>
    <mergeCell ref="D8:D9"/>
    <mergeCell ref="E8:E9"/>
    <mergeCell ref="G8:G9"/>
    <mergeCell ref="E43:F43"/>
    <mergeCell ref="E44:F44"/>
    <mergeCell ref="S8:S9"/>
    <mergeCell ref="U8:U9"/>
    <mergeCell ref="V8:V9"/>
    <mergeCell ref="E37:F37"/>
    <mergeCell ref="E38:F38"/>
    <mergeCell ref="N8:N9"/>
    <mergeCell ref="O8:O9"/>
    <mergeCell ref="P8:P9"/>
    <mergeCell ref="Q8:Q9"/>
    <mergeCell ref="R8:R9"/>
    <mergeCell ref="H8:H9"/>
    <mergeCell ref="I8:I9"/>
    <mergeCell ref="J8:J9"/>
    <mergeCell ref="L8:L9"/>
  </mergeCells>
  <pageMargins left="0.70899999999999996" right="0.70899999999999996" top="0.748" bottom="0.748" header="0.315" footer="0.315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zoomScale="75" workbookViewId="0">
      <pane xSplit="1" ySplit="7" topLeftCell="B8" activePane="bottomRight" state="frozen"/>
      <selection activeCell="C2" sqref="C2:V2"/>
      <selection pane="topRight"/>
      <selection pane="bottomLeft"/>
      <selection pane="bottomRight" activeCell="C2" sqref="C2:W2"/>
    </sheetView>
  </sheetViews>
  <sheetFormatPr defaultColWidth="10"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22.2851562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2.5703125" customWidth="1"/>
    <col min="13" max="13" width="11.42578125" customWidth="1"/>
    <col min="14" max="14" width="17.140625" customWidth="1"/>
    <col min="15" max="15" width="17.28515625" customWidth="1"/>
    <col min="16" max="16" width="14.42578125" customWidth="1"/>
    <col min="17" max="17" width="26.5703125" customWidth="1"/>
    <col min="18" max="18" width="21.5703125" customWidth="1"/>
    <col min="19" max="19" width="19.42578125" customWidth="1"/>
    <col min="20" max="20" width="13" customWidth="1"/>
    <col min="21" max="21" width="15.140625" customWidth="1"/>
    <col min="22" max="22" width="20.85546875" customWidth="1"/>
    <col min="23" max="23" width="1.140625" customWidth="1"/>
    <col min="25" max="25" width="36.5703125" customWidth="1"/>
  </cols>
  <sheetData>
    <row r="1" spans="2:25" ht="93.75" customHeight="1" x14ac:dyDescent="0.25">
      <c r="C1" s="202" t="s">
        <v>304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2:25" ht="46.5" customHeight="1" x14ac:dyDescent="0.25">
      <c r="C2" s="210" t="s">
        <v>123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4" spans="2:25" ht="52.5" customHeight="1" x14ac:dyDescent="0.25">
      <c r="B4" s="173" t="s">
        <v>1</v>
      </c>
      <c r="C4" s="178" t="s">
        <v>2</v>
      </c>
      <c r="D4" s="188"/>
      <c r="E4" s="188"/>
      <c r="F4" s="188"/>
      <c r="G4" s="179"/>
      <c r="H4" s="211" t="s">
        <v>3</v>
      </c>
      <c r="I4" s="212"/>
      <c r="J4" s="212"/>
      <c r="K4" s="212"/>
      <c r="L4" s="212"/>
      <c r="M4" s="213"/>
      <c r="N4" s="182" t="s">
        <v>4</v>
      </c>
      <c r="O4" s="182" t="s">
        <v>5</v>
      </c>
      <c r="P4" s="182" t="s">
        <v>6</v>
      </c>
      <c r="Q4" s="182" t="s">
        <v>7</v>
      </c>
      <c r="R4" s="182" t="s">
        <v>8</v>
      </c>
      <c r="S4" s="178" t="s">
        <v>9</v>
      </c>
      <c r="T4" s="188"/>
      <c r="U4" s="179"/>
      <c r="V4" s="173" t="s">
        <v>10</v>
      </c>
    </row>
    <row r="5" spans="2:25" ht="37.5" customHeight="1" x14ac:dyDescent="0.25">
      <c r="B5" s="177"/>
      <c r="C5" s="173" t="s">
        <v>11</v>
      </c>
      <c r="D5" s="178" t="s">
        <v>12</v>
      </c>
      <c r="E5" s="188"/>
      <c r="F5" s="188"/>
      <c r="G5" s="179"/>
      <c r="H5" s="214" t="s">
        <v>13</v>
      </c>
      <c r="I5" s="217" t="s">
        <v>12</v>
      </c>
      <c r="J5" s="218"/>
      <c r="K5" s="218"/>
      <c r="L5" s="218"/>
      <c r="M5" s="219"/>
      <c r="N5" s="205"/>
      <c r="O5" s="183"/>
      <c r="P5" s="183"/>
      <c r="Q5" s="183"/>
      <c r="R5" s="183"/>
      <c r="S5" s="173" t="s">
        <v>14</v>
      </c>
      <c r="T5" s="178" t="s">
        <v>15</v>
      </c>
      <c r="U5" s="179"/>
      <c r="V5" s="177"/>
    </row>
    <row r="6" spans="2:25" ht="53.25" customHeight="1" x14ac:dyDescent="0.25">
      <c r="B6" s="177"/>
      <c r="C6" s="177"/>
      <c r="D6" s="180" t="s">
        <v>16</v>
      </c>
      <c r="E6" s="178" t="s">
        <v>17</v>
      </c>
      <c r="F6" s="179"/>
      <c r="G6" s="182" t="s">
        <v>18</v>
      </c>
      <c r="H6" s="215"/>
      <c r="I6" s="183" t="s">
        <v>16</v>
      </c>
      <c r="J6" s="207" t="s">
        <v>17</v>
      </c>
      <c r="K6" s="208"/>
      <c r="L6" s="185" t="s">
        <v>18</v>
      </c>
      <c r="M6" s="183" t="s">
        <v>18</v>
      </c>
      <c r="N6" s="183"/>
      <c r="O6" s="183"/>
      <c r="P6" s="183"/>
      <c r="Q6" s="183"/>
      <c r="R6" s="183"/>
      <c r="S6" s="177"/>
      <c r="T6" s="182" t="s">
        <v>19</v>
      </c>
      <c r="U6" s="182" t="s">
        <v>20</v>
      </c>
      <c r="V6" s="177"/>
    </row>
    <row r="7" spans="2:25" ht="87.75" customHeight="1" x14ac:dyDescent="0.25">
      <c r="B7" s="174"/>
      <c r="C7" s="174"/>
      <c r="D7" s="181"/>
      <c r="E7" s="3" t="s">
        <v>21</v>
      </c>
      <c r="F7" s="4" t="s">
        <v>22</v>
      </c>
      <c r="G7" s="201"/>
      <c r="H7" s="216"/>
      <c r="I7" s="201"/>
      <c r="J7" s="60" t="s">
        <v>21</v>
      </c>
      <c r="K7" s="60" t="s">
        <v>22</v>
      </c>
      <c r="L7" s="209"/>
      <c r="M7" s="201"/>
      <c r="N7" s="201"/>
      <c r="O7" s="201"/>
      <c r="P7" s="201"/>
      <c r="Q7" s="201"/>
      <c r="R7" s="201"/>
      <c r="S7" s="174"/>
      <c r="T7" s="201"/>
      <c r="U7" s="201"/>
      <c r="V7" s="174"/>
    </row>
    <row r="8" spans="2:25" ht="28.5" customHeight="1" x14ac:dyDescent="0.25">
      <c r="B8" s="173">
        <v>1</v>
      </c>
      <c r="C8" s="173">
        <v>2</v>
      </c>
      <c r="D8" s="173">
        <v>3</v>
      </c>
      <c r="E8" s="173">
        <v>4</v>
      </c>
      <c r="F8" s="61">
        <v>5</v>
      </c>
      <c r="G8" s="173">
        <v>6</v>
      </c>
      <c r="H8" s="173">
        <v>7</v>
      </c>
      <c r="I8" s="173">
        <v>8</v>
      </c>
      <c r="J8" s="173">
        <v>9</v>
      </c>
      <c r="K8" s="61">
        <v>10</v>
      </c>
      <c r="L8" s="173">
        <v>11</v>
      </c>
      <c r="M8" s="173">
        <v>11</v>
      </c>
      <c r="N8" s="173">
        <v>12</v>
      </c>
      <c r="O8" s="173">
        <v>13</v>
      </c>
      <c r="P8" s="173">
        <v>14</v>
      </c>
      <c r="Q8" s="173">
        <v>15</v>
      </c>
      <c r="R8" s="173">
        <v>16</v>
      </c>
      <c r="S8" s="173">
        <v>17</v>
      </c>
      <c r="T8" s="61">
        <v>18</v>
      </c>
      <c r="U8" s="173">
        <v>19</v>
      </c>
      <c r="V8" s="173">
        <v>20</v>
      </c>
    </row>
    <row r="9" spans="2:25" ht="54" x14ac:dyDescent="0.25">
      <c r="B9" s="174"/>
      <c r="C9" s="174"/>
      <c r="D9" s="174"/>
      <c r="E9" s="174"/>
      <c r="F9" s="62" t="s">
        <v>23</v>
      </c>
      <c r="G9" s="174"/>
      <c r="H9" s="174"/>
      <c r="I9" s="174"/>
      <c r="J9" s="174"/>
      <c r="K9" s="62" t="s">
        <v>24</v>
      </c>
      <c r="L9" s="174"/>
      <c r="M9" s="174"/>
      <c r="N9" s="174"/>
      <c r="O9" s="174"/>
      <c r="P9" s="174"/>
      <c r="Q9" s="174"/>
      <c r="R9" s="174"/>
      <c r="S9" s="174"/>
      <c r="T9" s="62" t="s">
        <v>25</v>
      </c>
      <c r="U9" s="174"/>
      <c r="V9" s="174"/>
      <c r="Y9" s="74"/>
    </row>
    <row r="10" spans="2:25" ht="138" customHeight="1" x14ac:dyDescent="0.3">
      <c r="B10" s="63" t="s">
        <v>124</v>
      </c>
      <c r="C10" s="35" t="s">
        <v>26</v>
      </c>
      <c r="D10" s="35">
        <v>178</v>
      </c>
      <c r="E10" s="35">
        <v>178</v>
      </c>
      <c r="F10" s="70">
        <f t="shared" ref="F10:F22" si="0">E10/D10*100</f>
        <v>100</v>
      </c>
      <c r="G10" s="35">
        <v>10</v>
      </c>
      <c r="H10" s="35" t="s">
        <v>77</v>
      </c>
      <c r="I10" s="35">
        <v>32</v>
      </c>
      <c r="J10" s="35">
        <v>32</v>
      </c>
      <c r="K10" s="70">
        <f>J10/I10*100</f>
        <v>100</v>
      </c>
      <c r="L10" s="70"/>
      <c r="M10" s="35">
        <v>10</v>
      </c>
      <c r="N10" s="35" t="s">
        <v>28</v>
      </c>
      <c r="O10" s="35" t="s">
        <v>28</v>
      </c>
      <c r="P10" s="35" t="s">
        <v>29</v>
      </c>
      <c r="Q10" s="34">
        <v>25608418.07</v>
      </c>
      <c r="R10" s="34">
        <v>25608418.07</v>
      </c>
      <c r="S10" s="88">
        <f>R10-5170922.22*29%</f>
        <v>24108850.626200002</v>
      </c>
      <c r="T10" s="88">
        <f t="shared" ref="T10:T22" si="1">S10/Q10*100</f>
        <v>94.144240227174649</v>
      </c>
      <c r="U10" s="88">
        <f t="shared" ref="U10:U22" si="2">S10/R10*100</f>
        <v>94.144240227174649</v>
      </c>
      <c r="V10" s="19" t="s">
        <v>299</v>
      </c>
      <c r="W10">
        <f t="shared" ref="W10:W15" si="3">Q10/62600000</f>
        <v>0.40908016086261983</v>
      </c>
      <c r="Y10" s="2"/>
    </row>
    <row r="11" spans="2:25" ht="126" customHeight="1" x14ac:dyDescent="0.3">
      <c r="B11" s="63" t="s">
        <v>125</v>
      </c>
      <c r="C11" s="35" t="s">
        <v>26</v>
      </c>
      <c r="D11" s="35">
        <v>188</v>
      </c>
      <c r="E11" s="35">
        <v>188</v>
      </c>
      <c r="F11" s="70">
        <f t="shared" si="0"/>
        <v>100</v>
      </c>
      <c r="G11" s="35">
        <v>10</v>
      </c>
      <c r="H11" s="35" t="s">
        <v>77</v>
      </c>
      <c r="I11" s="35">
        <v>0</v>
      </c>
      <c r="J11" s="35">
        <v>0</v>
      </c>
      <c r="K11" s="70">
        <v>0</v>
      </c>
      <c r="L11" s="70"/>
      <c r="M11" s="35">
        <v>10</v>
      </c>
      <c r="N11" s="35" t="s">
        <v>28</v>
      </c>
      <c r="O11" s="35" t="s">
        <v>28</v>
      </c>
      <c r="P11" s="35" t="s">
        <v>29</v>
      </c>
      <c r="Q11" s="34">
        <v>41786030.229999997</v>
      </c>
      <c r="R11" s="34">
        <v>41786030.229999997</v>
      </c>
      <c r="S11" s="88">
        <f>R11-5170922.22*47%</f>
        <v>39355696.786599994</v>
      </c>
      <c r="T11" s="88">
        <f t="shared" si="1"/>
        <v>94.183861376582357</v>
      </c>
      <c r="U11" s="88">
        <f t="shared" si="2"/>
        <v>94.183861376582357</v>
      </c>
      <c r="V11" s="19" t="s">
        <v>299</v>
      </c>
      <c r="W11">
        <f t="shared" si="3"/>
        <v>0.66750847012779546</v>
      </c>
      <c r="Y11" s="2"/>
    </row>
    <row r="12" spans="2:25" ht="124.5" customHeight="1" x14ac:dyDescent="0.3">
      <c r="B12" s="63" t="s">
        <v>126</v>
      </c>
      <c r="C12" s="35" t="s">
        <v>26</v>
      </c>
      <c r="D12" s="35">
        <v>3</v>
      </c>
      <c r="E12" s="35">
        <v>3</v>
      </c>
      <c r="F12" s="70">
        <f t="shared" si="0"/>
        <v>100</v>
      </c>
      <c r="G12" s="35">
        <v>10</v>
      </c>
      <c r="H12" s="35" t="s">
        <v>77</v>
      </c>
      <c r="I12" s="35">
        <v>0</v>
      </c>
      <c r="J12" s="35">
        <v>0</v>
      </c>
      <c r="K12" s="70">
        <v>0</v>
      </c>
      <c r="L12" s="35"/>
      <c r="M12" s="35">
        <v>10</v>
      </c>
      <c r="N12" s="35" t="s">
        <v>28</v>
      </c>
      <c r="O12" s="35" t="s">
        <v>28</v>
      </c>
      <c r="P12" s="35" t="s">
        <v>29</v>
      </c>
      <c r="Q12" s="34">
        <v>2487288.12</v>
      </c>
      <c r="R12" s="34">
        <v>2487288.12</v>
      </c>
      <c r="S12" s="88">
        <f>R12-5170922.22*2%</f>
        <v>2383869.6756000002</v>
      </c>
      <c r="T12" s="88">
        <f t="shared" si="1"/>
        <v>95.842120437579226</v>
      </c>
      <c r="U12" s="88">
        <f t="shared" si="2"/>
        <v>95.842120437579226</v>
      </c>
      <c r="V12" s="19" t="s">
        <v>299</v>
      </c>
      <c r="W12">
        <f t="shared" si="3"/>
        <v>3.9733037060702879E-2</v>
      </c>
      <c r="Y12" s="2"/>
    </row>
    <row r="13" spans="2:25" ht="124.5" customHeight="1" x14ac:dyDescent="0.3">
      <c r="B13" s="63" t="s">
        <v>127</v>
      </c>
      <c r="C13" s="35" t="s">
        <v>26</v>
      </c>
      <c r="D13" s="35">
        <v>25</v>
      </c>
      <c r="E13" s="35">
        <v>25</v>
      </c>
      <c r="F13" s="70">
        <f t="shared" si="0"/>
        <v>100</v>
      </c>
      <c r="G13" s="35">
        <v>10</v>
      </c>
      <c r="H13" s="35" t="s">
        <v>77</v>
      </c>
      <c r="I13" s="35">
        <v>6</v>
      </c>
      <c r="J13" s="35">
        <v>6</v>
      </c>
      <c r="K13" s="70">
        <f>J13/I13*100</f>
        <v>100</v>
      </c>
      <c r="L13" s="35"/>
      <c r="M13" s="35">
        <v>10</v>
      </c>
      <c r="N13" s="35" t="s">
        <v>28</v>
      </c>
      <c r="O13" s="35" t="s">
        <v>28</v>
      </c>
      <c r="P13" s="35" t="s">
        <v>29</v>
      </c>
      <c r="Q13" s="34">
        <v>6032868.9800000004</v>
      </c>
      <c r="R13" s="34">
        <v>6032868.9800000004</v>
      </c>
      <c r="S13" s="88">
        <f>R13-5170922.22*6%</f>
        <v>5722613.6468000002</v>
      </c>
      <c r="T13" s="88">
        <f t="shared" si="1"/>
        <v>94.857250601189079</v>
      </c>
      <c r="U13" s="88">
        <f t="shared" si="2"/>
        <v>94.857250601189079</v>
      </c>
      <c r="V13" s="19" t="s">
        <v>299</v>
      </c>
      <c r="W13">
        <f t="shared" si="3"/>
        <v>9.6371708945686904E-2</v>
      </c>
      <c r="Y13" s="2"/>
    </row>
    <row r="14" spans="2:25" ht="120" customHeight="1" x14ac:dyDescent="0.3">
      <c r="B14" s="63" t="s">
        <v>128</v>
      </c>
      <c r="C14" s="35" t="s">
        <v>26</v>
      </c>
      <c r="D14" s="35">
        <v>42</v>
      </c>
      <c r="E14" s="35">
        <v>42</v>
      </c>
      <c r="F14" s="70">
        <f t="shared" si="0"/>
        <v>100</v>
      </c>
      <c r="G14" s="35">
        <v>10</v>
      </c>
      <c r="H14" s="35" t="s">
        <v>77</v>
      </c>
      <c r="I14" s="35">
        <v>0</v>
      </c>
      <c r="J14" s="35">
        <v>0</v>
      </c>
      <c r="K14" s="70">
        <v>0</v>
      </c>
      <c r="L14" s="35"/>
      <c r="M14" s="35">
        <v>10</v>
      </c>
      <c r="N14" s="35" t="s">
        <v>28</v>
      </c>
      <c r="O14" s="35" t="s">
        <v>28</v>
      </c>
      <c r="P14" s="35" t="s">
        <v>29</v>
      </c>
      <c r="Q14" s="34">
        <v>10388963.859999999</v>
      </c>
      <c r="R14" s="34">
        <v>10388963.859999999</v>
      </c>
      <c r="S14" s="88">
        <f>R14-5170922.22*11%</f>
        <v>9820162.4157999996</v>
      </c>
      <c r="T14" s="88">
        <f t="shared" si="1"/>
        <v>94.524945395276404</v>
      </c>
      <c r="U14" s="88">
        <f t="shared" si="2"/>
        <v>94.524945395276404</v>
      </c>
      <c r="V14" s="19" t="s">
        <v>299</v>
      </c>
      <c r="W14">
        <f t="shared" si="3"/>
        <v>0.16595788913738019</v>
      </c>
      <c r="Y14" s="2"/>
    </row>
    <row r="15" spans="2:25" ht="120" customHeight="1" x14ac:dyDescent="0.3">
      <c r="B15" s="63" t="s">
        <v>129</v>
      </c>
      <c r="C15" s="35" t="s">
        <v>26</v>
      </c>
      <c r="D15" s="35">
        <v>4</v>
      </c>
      <c r="E15" s="35">
        <v>4</v>
      </c>
      <c r="F15" s="70">
        <f t="shared" si="0"/>
        <v>100</v>
      </c>
      <c r="G15" s="35">
        <v>10</v>
      </c>
      <c r="H15" s="35" t="s">
        <v>77</v>
      </c>
      <c r="I15" s="35">
        <v>0</v>
      </c>
      <c r="J15" s="35">
        <v>0</v>
      </c>
      <c r="K15" s="70">
        <v>0</v>
      </c>
      <c r="L15" s="35"/>
      <c r="M15" s="35">
        <v>10</v>
      </c>
      <c r="N15" s="35" t="s">
        <v>28</v>
      </c>
      <c r="O15" s="35" t="s">
        <v>28</v>
      </c>
      <c r="P15" s="35" t="s">
        <v>29</v>
      </c>
      <c r="Q15" s="34">
        <v>1911716.05</v>
      </c>
      <c r="R15" s="34">
        <v>1911716.05</v>
      </c>
      <c r="S15" s="88">
        <f>R15-5170922.22*3%</f>
        <v>1756588.3834000002</v>
      </c>
      <c r="T15" s="88">
        <f t="shared" si="1"/>
        <v>91.885423224856027</v>
      </c>
      <c r="U15" s="88">
        <f t="shared" si="2"/>
        <v>91.885423224856027</v>
      </c>
      <c r="V15" s="19" t="s">
        <v>299</v>
      </c>
      <c r="W15">
        <f t="shared" si="3"/>
        <v>3.0538595047923323E-2</v>
      </c>
      <c r="Y15" s="2"/>
    </row>
    <row r="16" spans="2:25" ht="102.75" customHeight="1" x14ac:dyDescent="0.3">
      <c r="B16" s="63" t="s">
        <v>130</v>
      </c>
      <c r="C16" s="35" t="s">
        <v>26</v>
      </c>
      <c r="D16" s="35">
        <v>1</v>
      </c>
      <c r="E16" s="35">
        <v>1</v>
      </c>
      <c r="F16" s="70">
        <f t="shared" si="0"/>
        <v>100</v>
      </c>
      <c r="G16" s="35">
        <v>10</v>
      </c>
      <c r="H16" s="35" t="s">
        <v>77</v>
      </c>
      <c r="I16" s="35">
        <v>0</v>
      </c>
      <c r="J16" s="35">
        <v>0</v>
      </c>
      <c r="K16" s="70">
        <v>0</v>
      </c>
      <c r="L16" s="35"/>
      <c r="M16" s="35">
        <v>10</v>
      </c>
      <c r="N16" s="35" t="s">
        <v>28</v>
      </c>
      <c r="O16" s="35" t="s">
        <v>28</v>
      </c>
      <c r="P16" s="35" t="s">
        <v>29</v>
      </c>
      <c r="Q16" s="34">
        <v>2035957.38</v>
      </c>
      <c r="R16" s="34">
        <v>2035957.38</v>
      </c>
      <c r="S16" s="88">
        <f>R16-5170922.22*2%</f>
        <v>1932538.9356</v>
      </c>
      <c r="T16" s="88">
        <f t="shared" si="1"/>
        <v>94.920402292507717</v>
      </c>
      <c r="U16" s="88">
        <f t="shared" si="2"/>
        <v>94.920402292507717</v>
      </c>
      <c r="V16" s="19" t="s">
        <v>299</v>
      </c>
      <c r="W16" s="68"/>
      <c r="Y16" s="2"/>
    </row>
    <row r="17" spans="1:25" s="66" customFormat="1" ht="49.5" customHeight="1" x14ac:dyDescent="0.3">
      <c r="B17" s="36" t="s">
        <v>55</v>
      </c>
      <c r="C17" s="97" t="s">
        <v>95</v>
      </c>
      <c r="D17" s="97">
        <v>120</v>
      </c>
      <c r="E17" s="97">
        <v>120</v>
      </c>
      <c r="F17" s="98">
        <f t="shared" si="0"/>
        <v>100</v>
      </c>
      <c r="G17" s="97">
        <v>10</v>
      </c>
      <c r="H17" s="97" t="s">
        <v>96</v>
      </c>
      <c r="I17" s="97" t="s">
        <v>96</v>
      </c>
      <c r="J17" s="97" t="s">
        <v>96</v>
      </c>
      <c r="K17" s="98" t="s">
        <v>96</v>
      </c>
      <c r="L17" s="97"/>
      <c r="M17" s="97">
        <v>10</v>
      </c>
      <c r="N17" s="97" t="s">
        <v>28</v>
      </c>
      <c r="O17" s="97" t="s">
        <v>96</v>
      </c>
      <c r="P17" s="97" t="s">
        <v>29</v>
      </c>
      <c r="Q17" s="128">
        <v>418914</v>
      </c>
      <c r="R17" s="128">
        <v>418914</v>
      </c>
      <c r="S17" s="154">
        <v>418914</v>
      </c>
      <c r="T17" s="99">
        <f t="shared" si="1"/>
        <v>100</v>
      </c>
      <c r="U17" s="99">
        <f t="shared" si="2"/>
        <v>100</v>
      </c>
      <c r="V17" s="19" t="s">
        <v>299</v>
      </c>
      <c r="Y17" s="100"/>
    </row>
    <row r="18" spans="1:25" ht="72" customHeight="1" x14ac:dyDescent="0.25">
      <c r="B18" s="63" t="s">
        <v>62</v>
      </c>
      <c r="C18" s="35" t="s">
        <v>58</v>
      </c>
      <c r="D18" s="35">
        <v>14</v>
      </c>
      <c r="E18" s="35">
        <v>14</v>
      </c>
      <c r="F18" s="70">
        <f t="shared" si="0"/>
        <v>100</v>
      </c>
      <c r="G18" s="35">
        <v>10</v>
      </c>
      <c r="H18" s="35" t="s">
        <v>98</v>
      </c>
      <c r="I18" s="35">
        <v>0</v>
      </c>
      <c r="J18" s="35">
        <v>0</v>
      </c>
      <c r="K18" s="70">
        <v>0</v>
      </c>
      <c r="L18" s="35"/>
      <c r="M18" s="35">
        <v>10</v>
      </c>
      <c r="N18" s="35" t="s">
        <v>28</v>
      </c>
      <c r="O18" s="35" t="s">
        <v>28</v>
      </c>
      <c r="P18" s="35" t="s">
        <v>29</v>
      </c>
      <c r="Q18" s="128">
        <v>849027.45</v>
      </c>
      <c r="R18" s="128">
        <v>849027.45</v>
      </c>
      <c r="S18" s="153" t="s">
        <v>298</v>
      </c>
      <c r="T18" s="99" t="e">
        <f t="shared" si="1"/>
        <v>#VALUE!</v>
      </c>
      <c r="U18" s="99" t="e">
        <f t="shared" si="2"/>
        <v>#VALUE!</v>
      </c>
      <c r="V18" s="19" t="s">
        <v>299</v>
      </c>
      <c r="Y18" s="74"/>
    </row>
    <row r="19" spans="1:25" ht="84" customHeight="1" x14ac:dyDescent="0.25">
      <c r="B19" s="69" t="s">
        <v>63</v>
      </c>
      <c r="C19" s="35" t="s">
        <v>58</v>
      </c>
      <c r="D19" s="35">
        <v>6</v>
      </c>
      <c r="E19" s="35">
        <v>6</v>
      </c>
      <c r="F19" s="70">
        <f t="shared" si="0"/>
        <v>100</v>
      </c>
      <c r="G19" s="35">
        <v>10</v>
      </c>
      <c r="H19" s="35" t="s">
        <v>59</v>
      </c>
      <c r="I19" s="35">
        <v>0</v>
      </c>
      <c r="J19" s="35">
        <v>0</v>
      </c>
      <c r="K19" s="70">
        <v>0</v>
      </c>
      <c r="L19" s="35"/>
      <c r="M19" s="35">
        <v>10</v>
      </c>
      <c r="N19" s="35" t="s">
        <v>28</v>
      </c>
      <c r="O19" s="35" t="s">
        <v>28</v>
      </c>
      <c r="P19" s="35" t="s">
        <v>29</v>
      </c>
      <c r="Q19" s="128">
        <v>669811.55000000005</v>
      </c>
      <c r="R19" s="128">
        <v>669811.55000000005</v>
      </c>
      <c r="S19" s="153">
        <v>669811.55000000005</v>
      </c>
      <c r="T19" s="99">
        <f t="shared" si="1"/>
        <v>100</v>
      </c>
      <c r="U19" s="99">
        <f t="shared" si="2"/>
        <v>100</v>
      </c>
      <c r="V19" s="19" t="s">
        <v>299</v>
      </c>
      <c r="Y19" s="74"/>
    </row>
    <row r="20" spans="1:25" ht="63" customHeight="1" x14ac:dyDescent="0.25">
      <c r="B20" s="63" t="s">
        <v>115</v>
      </c>
      <c r="C20" s="35" t="s">
        <v>58</v>
      </c>
      <c r="D20" s="35">
        <v>30</v>
      </c>
      <c r="E20" s="35">
        <v>30</v>
      </c>
      <c r="F20" s="70">
        <f t="shared" si="0"/>
        <v>100</v>
      </c>
      <c r="G20" s="35">
        <v>10</v>
      </c>
      <c r="H20" s="35" t="s">
        <v>98</v>
      </c>
      <c r="I20" s="35">
        <v>0</v>
      </c>
      <c r="J20" s="35">
        <v>0</v>
      </c>
      <c r="K20" s="70">
        <v>0</v>
      </c>
      <c r="L20" s="35"/>
      <c r="M20" s="41">
        <v>10</v>
      </c>
      <c r="N20" s="35" t="s">
        <v>28</v>
      </c>
      <c r="O20" s="35" t="s">
        <v>28</v>
      </c>
      <c r="P20" s="35" t="s">
        <v>29</v>
      </c>
      <c r="Q20" s="128">
        <v>389796.31</v>
      </c>
      <c r="R20" s="128">
        <v>389796.31</v>
      </c>
      <c r="S20" s="128">
        <v>389796.31</v>
      </c>
      <c r="T20" s="99">
        <f t="shared" si="1"/>
        <v>100</v>
      </c>
      <c r="U20" s="99">
        <f t="shared" si="2"/>
        <v>100</v>
      </c>
      <c r="V20" s="19" t="s">
        <v>299</v>
      </c>
    </row>
    <row r="21" spans="1:25" ht="73.5" customHeight="1" x14ac:dyDescent="0.25">
      <c r="B21" s="63" t="s">
        <v>117</v>
      </c>
      <c r="C21" s="35" t="s">
        <v>58</v>
      </c>
      <c r="D21" s="35">
        <v>7</v>
      </c>
      <c r="E21" s="35">
        <v>7</v>
      </c>
      <c r="F21" s="70">
        <f t="shared" si="0"/>
        <v>100</v>
      </c>
      <c r="G21" s="35">
        <v>10</v>
      </c>
      <c r="H21" s="35" t="s">
        <v>98</v>
      </c>
      <c r="I21" s="35">
        <v>0</v>
      </c>
      <c r="J21" s="41">
        <v>0</v>
      </c>
      <c r="K21" s="70">
        <v>0</v>
      </c>
      <c r="L21" s="65"/>
      <c r="M21" s="101">
        <v>10</v>
      </c>
      <c r="N21" s="35" t="s">
        <v>28</v>
      </c>
      <c r="O21" s="35" t="s">
        <v>28</v>
      </c>
      <c r="P21" s="35" t="s">
        <v>29</v>
      </c>
      <c r="Q21" s="128">
        <v>610885.12</v>
      </c>
      <c r="R21" s="128">
        <v>610885.12</v>
      </c>
      <c r="S21" s="128">
        <v>610885.12</v>
      </c>
      <c r="T21" s="99">
        <f t="shared" si="1"/>
        <v>100</v>
      </c>
      <c r="U21" s="99">
        <f t="shared" si="2"/>
        <v>100</v>
      </c>
      <c r="V21" s="19" t="s">
        <v>299</v>
      </c>
    </row>
    <row r="22" spans="1:25" ht="81" customHeight="1" x14ac:dyDescent="0.25">
      <c r="B22" s="63" t="s">
        <v>118</v>
      </c>
      <c r="C22" s="35" t="s">
        <v>58</v>
      </c>
      <c r="D22" s="35">
        <v>37</v>
      </c>
      <c r="E22" s="35">
        <v>37</v>
      </c>
      <c r="F22" s="70">
        <f t="shared" si="0"/>
        <v>100</v>
      </c>
      <c r="G22" s="35">
        <v>10</v>
      </c>
      <c r="H22" s="35" t="s">
        <v>98</v>
      </c>
      <c r="I22" s="65">
        <v>0</v>
      </c>
      <c r="J22" s="43">
        <v>0</v>
      </c>
      <c r="K22" s="70">
        <v>0</v>
      </c>
      <c r="L22" s="35"/>
      <c r="M22" s="35">
        <v>10</v>
      </c>
      <c r="N22" s="35" t="s">
        <v>28</v>
      </c>
      <c r="O22" s="35" t="s">
        <v>28</v>
      </c>
      <c r="P22" s="35" t="s">
        <v>29</v>
      </c>
      <c r="Q22" s="128">
        <v>4733251.3099999996</v>
      </c>
      <c r="R22" s="128">
        <v>4733251.3099999996</v>
      </c>
      <c r="S22" s="153">
        <v>4350800</v>
      </c>
      <c r="T22" s="99">
        <f t="shared" si="1"/>
        <v>91.919902727497487</v>
      </c>
      <c r="U22" s="99">
        <f t="shared" si="2"/>
        <v>91.919902727497487</v>
      </c>
      <c r="V22" s="19" t="s">
        <v>299</v>
      </c>
      <c r="Y22" s="127"/>
    </row>
    <row r="23" spans="1:25" ht="18" x14ac:dyDescent="0.25">
      <c r="K23" s="49"/>
      <c r="Q23" s="152"/>
      <c r="R23" s="127"/>
      <c r="S23" s="127"/>
    </row>
    <row r="24" spans="1:25" ht="22.5" x14ac:dyDescent="0.3">
      <c r="A24" s="76"/>
      <c r="B24" s="51" t="s">
        <v>300</v>
      </c>
      <c r="C24" s="52"/>
      <c r="D24" s="2"/>
      <c r="E24" s="191" t="s">
        <v>301</v>
      </c>
      <c r="F24" s="191"/>
      <c r="G24" s="2"/>
      <c r="H24" s="2"/>
      <c r="I24" s="2"/>
      <c r="J24" s="2"/>
      <c r="K24" s="102"/>
      <c r="L24" s="2"/>
      <c r="M24" s="2"/>
      <c r="N24" s="2"/>
      <c r="O24" s="2"/>
      <c r="P24" s="28"/>
      <c r="Q24" s="27"/>
      <c r="R24" s="103"/>
      <c r="S24" s="103"/>
      <c r="T24" s="53"/>
      <c r="U24" s="2"/>
      <c r="V24" s="68"/>
    </row>
    <row r="25" spans="1:25" ht="23.25" x14ac:dyDescent="0.35">
      <c r="B25" s="51"/>
      <c r="C25" s="78" t="s">
        <v>72</v>
      </c>
      <c r="D25" s="79"/>
      <c r="E25" s="192" t="s">
        <v>73</v>
      </c>
      <c r="F25" s="192"/>
      <c r="K25" s="49"/>
      <c r="S25" s="152"/>
    </row>
    <row r="26" spans="1:25" ht="23.25" x14ac:dyDescent="0.35">
      <c r="B26" s="51"/>
      <c r="C26" s="78"/>
      <c r="D26" s="79"/>
      <c r="E26" s="78"/>
      <c r="F26" s="78"/>
      <c r="K26" s="49"/>
    </row>
    <row r="27" spans="1:25" ht="23.25" x14ac:dyDescent="0.35">
      <c r="B27" s="51"/>
      <c r="C27" s="78"/>
      <c r="D27" s="79"/>
      <c r="E27" s="78"/>
      <c r="F27" s="78"/>
      <c r="K27" s="49"/>
    </row>
    <row r="28" spans="1:25" ht="23.25" x14ac:dyDescent="0.35">
      <c r="B28" s="51"/>
      <c r="C28" s="51"/>
      <c r="D28" s="51"/>
      <c r="E28" s="79"/>
      <c r="F28" s="79"/>
      <c r="K28" s="49"/>
    </row>
    <row r="29" spans="1:25" ht="23.25" x14ac:dyDescent="0.35">
      <c r="B29" s="51"/>
      <c r="C29" s="51"/>
      <c r="D29" s="51"/>
      <c r="E29" s="79"/>
      <c r="F29" s="79"/>
      <c r="K29" s="49"/>
    </row>
    <row r="30" spans="1:25" ht="23.25" x14ac:dyDescent="0.35">
      <c r="B30" s="51" t="s">
        <v>295</v>
      </c>
      <c r="C30" s="81"/>
      <c r="D30" s="79"/>
      <c r="E30" s="191" t="s">
        <v>296</v>
      </c>
      <c r="F30" s="191"/>
      <c r="K30" s="49"/>
      <c r="R30" s="127"/>
    </row>
    <row r="31" spans="1:25" ht="23.25" x14ac:dyDescent="0.35">
      <c r="B31" s="51"/>
      <c r="C31" s="78" t="s">
        <v>72</v>
      </c>
      <c r="D31" s="79"/>
      <c r="E31" s="192" t="s">
        <v>73</v>
      </c>
      <c r="F31" s="192"/>
      <c r="K31" s="49"/>
    </row>
    <row r="32" spans="1:25" ht="18" x14ac:dyDescent="0.25">
      <c r="K32" s="49"/>
    </row>
    <row r="33" spans="11:11" ht="18" x14ac:dyDescent="0.25">
      <c r="K33" s="49"/>
    </row>
    <row r="34" spans="11:11" ht="18" x14ac:dyDescent="0.25">
      <c r="K34" s="49"/>
    </row>
    <row r="35" spans="11:11" ht="18" x14ac:dyDescent="0.25">
      <c r="K35" s="49"/>
    </row>
    <row r="36" spans="11:11" ht="18" x14ac:dyDescent="0.25">
      <c r="K36" s="49"/>
    </row>
    <row r="37" spans="11:11" ht="18" x14ac:dyDescent="0.25">
      <c r="K37" s="49"/>
    </row>
    <row r="38" spans="11:11" ht="18" x14ac:dyDescent="0.25">
      <c r="K38" s="49"/>
    </row>
    <row r="39" spans="11:11" ht="18" x14ac:dyDescent="0.25">
      <c r="K39" s="49"/>
    </row>
    <row r="40" spans="11:11" ht="18" x14ac:dyDescent="0.25">
      <c r="K40" s="49"/>
    </row>
    <row r="41" spans="11:11" ht="18" x14ac:dyDescent="0.25">
      <c r="K41" s="49"/>
    </row>
    <row r="42" spans="11:11" ht="18" x14ac:dyDescent="0.25">
      <c r="K42" s="49"/>
    </row>
    <row r="43" spans="11:11" ht="18" x14ac:dyDescent="0.25">
      <c r="K43" s="49"/>
    </row>
    <row r="44" spans="11:11" ht="18" x14ac:dyDescent="0.25">
      <c r="K44" s="49"/>
    </row>
    <row r="45" spans="11:11" ht="18" x14ac:dyDescent="0.25">
      <c r="K45" s="49"/>
    </row>
    <row r="46" spans="11:11" ht="18" x14ac:dyDescent="0.25">
      <c r="K46" s="49"/>
    </row>
    <row r="47" spans="11:11" ht="18" x14ac:dyDescent="0.25">
      <c r="K47" s="49"/>
    </row>
    <row r="48" spans="11:11" ht="18" x14ac:dyDescent="0.25">
      <c r="K48" s="49"/>
    </row>
    <row r="49" spans="11:11" ht="18" x14ac:dyDescent="0.25">
      <c r="K49" s="49"/>
    </row>
    <row r="50" spans="11:11" ht="18" x14ac:dyDescent="0.25">
      <c r="K50" s="49"/>
    </row>
    <row r="51" spans="11:11" ht="18" x14ac:dyDescent="0.25">
      <c r="K51" s="49"/>
    </row>
    <row r="52" spans="11:11" ht="18" x14ac:dyDescent="0.25">
      <c r="K52" s="49"/>
    </row>
    <row r="53" spans="11:11" ht="18" x14ac:dyDescent="0.25">
      <c r="K53" s="49"/>
    </row>
    <row r="54" spans="11:11" ht="18" x14ac:dyDescent="0.25">
      <c r="K54" s="49"/>
    </row>
    <row r="55" spans="11:11" ht="18" x14ac:dyDescent="0.25">
      <c r="K55" s="49"/>
    </row>
  </sheetData>
  <mergeCells count="49"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M5"/>
    <mergeCell ref="S5:S7"/>
    <mergeCell ref="T5:U5"/>
    <mergeCell ref="D6:D7"/>
    <mergeCell ref="E6:F6"/>
    <mergeCell ref="G6:G7"/>
    <mergeCell ref="I6:I7"/>
    <mergeCell ref="J6:K6"/>
    <mergeCell ref="L6:L7"/>
    <mergeCell ref="M6:M7"/>
    <mergeCell ref="T6:T7"/>
    <mergeCell ref="U6:U7"/>
    <mergeCell ref="M8:M9"/>
    <mergeCell ref="B8:B9"/>
    <mergeCell ref="C8:C9"/>
    <mergeCell ref="D8:D9"/>
    <mergeCell ref="E8:E9"/>
    <mergeCell ref="G8:G9"/>
    <mergeCell ref="E30:F30"/>
    <mergeCell ref="E31:F31"/>
    <mergeCell ref="S8:S9"/>
    <mergeCell ref="U8:U9"/>
    <mergeCell ref="V8:V9"/>
    <mergeCell ref="E24:F24"/>
    <mergeCell ref="E25:F25"/>
    <mergeCell ref="N8:N9"/>
    <mergeCell ref="O8:O9"/>
    <mergeCell ref="P8:P9"/>
    <mergeCell ref="Q8:Q9"/>
    <mergeCell ref="R8:R9"/>
    <mergeCell ref="H8:H9"/>
    <mergeCell ref="I8:I9"/>
    <mergeCell ref="J8:J9"/>
    <mergeCell ref="L8:L9"/>
  </mergeCells>
  <pageMargins left="0.70899999999999996" right="0.70899999999999996" top="0.748" bottom="0.748" header="0.315" footer="0.315"/>
  <pageSetup paperSize="9" scale="25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view="pageBreakPreview" zoomScale="75" workbookViewId="0">
      <pane xSplit="1" ySplit="7" topLeftCell="B8" activePane="bottomRight" state="frozen"/>
      <selection activeCell="C1" sqref="C1:V1"/>
      <selection pane="topRight"/>
      <selection pane="bottomLeft"/>
      <selection pane="bottomRight" activeCell="C2" sqref="C2:V2"/>
    </sheetView>
  </sheetViews>
  <sheetFormatPr defaultColWidth="10" defaultRowHeight="15" x14ac:dyDescent="0.25"/>
  <cols>
    <col min="2" max="2" width="49.28515625" customWidth="1"/>
    <col min="3" max="15" width="18.85546875" customWidth="1"/>
    <col min="16" max="16" width="21.42578125" customWidth="1"/>
    <col min="17" max="17" width="21.140625" customWidth="1"/>
    <col min="18" max="18" width="23.140625" customWidth="1"/>
    <col min="19" max="22" width="18.85546875" customWidth="1"/>
  </cols>
  <sheetData>
    <row r="1" spans="1:22" ht="87" customHeight="1" x14ac:dyDescent="0.25">
      <c r="A1" t="s">
        <v>297</v>
      </c>
      <c r="C1" s="220" t="s">
        <v>305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2" ht="42" customHeight="1" x14ac:dyDescent="0.25">
      <c r="C2" s="187" t="s">
        <v>102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</row>
    <row r="4" spans="1:22" ht="52.5" customHeight="1" x14ac:dyDescent="0.25">
      <c r="B4" s="173" t="s">
        <v>1</v>
      </c>
      <c r="C4" s="178" t="s">
        <v>2</v>
      </c>
      <c r="D4" s="188"/>
      <c r="E4" s="188"/>
      <c r="F4" s="188"/>
      <c r="G4" s="179"/>
      <c r="H4" s="211" t="s">
        <v>3</v>
      </c>
      <c r="I4" s="212"/>
      <c r="J4" s="212"/>
      <c r="K4" s="212"/>
      <c r="L4" s="213"/>
      <c r="M4" s="182" t="s">
        <v>4</v>
      </c>
      <c r="N4" s="182" t="s">
        <v>5</v>
      </c>
      <c r="O4" s="182" t="s">
        <v>6</v>
      </c>
      <c r="P4" s="182" t="s">
        <v>7</v>
      </c>
      <c r="Q4" s="182" t="s">
        <v>8</v>
      </c>
      <c r="R4" s="178" t="s">
        <v>9</v>
      </c>
      <c r="S4" s="188"/>
      <c r="T4" s="179"/>
      <c r="U4" s="173" t="s">
        <v>10</v>
      </c>
    </row>
    <row r="5" spans="1:22" ht="18" x14ac:dyDescent="0.25">
      <c r="B5" s="177"/>
      <c r="C5" s="173" t="s">
        <v>11</v>
      </c>
      <c r="D5" s="178" t="s">
        <v>12</v>
      </c>
      <c r="E5" s="188"/>
      <c r="F5" s="188"/>
      <c r="G5" s="179"/>
      <c r="H5" s="221" t="s">
        <v>13</v>
      </c>
      <c r="I5" s="223" t="s">
        <v>12</v>
      </c>
      <c r="J5" s="224"/>
      <c r="K5" s="224"/>
      <c r="L5" s="225"/>
      <c r="M5" s="205"/>
      <c r="N5" s="183"/>
      <c r="O5" s="183"/>
      <c r="P5" s="183"/>
      <c r="Q5" s="183"/>
      <c r="R5" s="173" t="s">
        <v>14</v>
      </c>
      <c r="S5" s="178" t="s">
        <v>15</v>
      </c>
      <c r="T5" s="179"/>
      <c r="U5" s="177"/>
    </row>
    <row r="6" spans="1:22" ht="53.25" customHeight="1" x14ac:dyDescent="0.25">
      <c r="B6" s="177"/>
      <c r="C6" s="177"/>
      <c r="D6" s="180" t="s">
        <v>16</v>
      </c>
      <c r="E6" s="178" t="s">
        <v>17</v>
      </c>
      <c r="F6" s="179"/>
      <c r="G6" s="182" t="s">
        <v>18</v>
      </c>
      <c r="H6" s="190"/>
      <c r="I6" s="183" t="s">
        <v>16</v>
      </c>
      <c r="J6" s="207" t="s">
        <v>17</v>
      </c>
      <c r="K6" s="208"/>
      <c r="L6" s="183" t="s">
        <v>18</v>
      </c>
      <c r="M6" s="183"/>
      <c r="N6" s="183"/>
      <c r="O6" s="183"/>
      <c r="P6" s="183"/>
      <c r="Q6" s="183"/>
      <c r="R6" s="177"/>
      <c r="S6" s="182" t="s">
        <v>19</v>
      </c>
      <c r="T6" s="182" t="s">
        <v>20</v>
      </c>
      <c r="U6" s="177"/>
    </row>
    <row r="7" spans="1:22" ht="111.75" x14ac:dyDescent="0.25">
      <c r="B7" s="174"/>
      <c r="C7" s="174"/>
      <c r="D7" s="181"/>
      <c r="E7" s="3" t="s">
        <v>21</v>
      </c>
      <c r="F7" s="4" t="s">
        <v>22</v>
      </c>
      <c r="G7" s="201"/>
      <c r="H7" s="222"/>
      <c r="I7" s="201"/>
      <c r="J7" s="60" t="s">
        <v>21</v>
      </c>
      <c r="K7" s="60" t="s">
        <v>22</v>
      </c>
      <c r="L7" s="201"/>
      <c r="M7" s="201"/>
      <c r="N7" s="201"/>
      <c r="O7" s="201"/>
      <c r="P7" s="201"/>
      <c r="Q7" s="201"/>
      <c r="R7" s="174"/>
      <c r="S7" s="201"/>
      <c r="T7" s="201"/>
      <c r="U7" s="174"/>
    </row>
    <row r="8" spans="1:22" ht="18" x14ac:dyDescent="0.25">
      <c r="B8" s="173">
        <v>1</v>
      </c>
      <c r="C8" s="173">
        <v>2</v>
      </c>
      <c r="D8" s="173">
        <v>3</v>
      </c>
      <c r="E8" s="173">
        <v>4</v>
      </c>
      <c r="F8" s="61">
        <v>5</v>
      </c>
      <c r="G8" s="173">
        <v>6</v>
      </c>
      <c r="H8" s="173">
        <v>7</v>
      </c>
      <c r="I8" s="173">
        <v>8</v>
      </c>
      <c r="J8" s="173">
        <v>9</v>
      </c>
      <c r="K8" s="61">
        <v>10</v>
      </c>
      <c r="L8" s="173">
        <v>11</v>
      </c>
      <c r="M8" s="173">
        <v>12</v>
      </c>
      <c r="N8" s="173">
        <v>13</v>
      </c>
      <c r="O8" s="173">
        <v>14</v>
      </c>
      <c r="P8" s="173">
        <v>15</v>
      </c>
      <c r="Q8" s="173">
        <v>16</v>
      </c>
      <c r="R8" s="173">
        <v>17</v>
      </c>
      <c r="S8" s="61">
        <v>18</v>
      </c>
      <c r="T8" s="173">
        <v>19</v>
      </c>
      <c r="U8" s="173">
        <v>20</v>
      </c>
    </row>
    <row r="9" spans="1:22" ht="36" x14ac:dyDescent="0.25">
      <c r="B9" s="174"/>
      <c r="C9" s="174"/>
      <c r="D9" s="174"/>
      <c r="E9" s="174"/>
      <c r="F9" s="62" t="s">
        <v>23</v>
      </c>
      <c r="G9" s="174"/>
      <c r="H9" s="174"/>
      <c r="I9" s="174"/>
      <c r="J9" s="174"/>
      <c r="K9" s="62" t="s">
        <v>24</v>
      </c>
      <c r="L9" s="174"/>
      <c r="M9" s="174"/>
      <c r="N9" s="174"/>
      <c r="O9" s="174"/>
      <c r="P9" s="174"/>
      <c r="Q9" s="174"/>
      <c r="R9" s="174"/>
      <c r="S9" s="62" t="s">
        <v>25</v>
      </c>
      <c r="T9" s="174"/>
      <c r="U9" s="174"/>
    </row>
    <row r="10" spans="1:22" s="66" customFormat="1" ht="45" x14ac:dyDescent="0.25">
      <c r="B10" s="82" t="s">
        <v>103</v>
      </c>
      <c r="C10" s="83" t="s">
        <v>104</v>
      </c>
      <c r="D10" s="67">
        <v>12327</v>
      </c>
      <c r="E10" s="67">
        <v>12327</v>
      </c>
      <c r="F10" s="84">
        <f t="shared" ref="F10:F29" si="0">E10/D10*100</f>
        <v>100</v>
      </c>
      <c r="G10" s="67">
        <v>10</v>
      </c>
      <c r="H10" s="85" t="s">
        <v>96</v>
      </c>
      <c r="I10" s="67" t="s">
        <v>96</v>
      </c>
      <c r="J10" s="67" t="s">
        <v>96</v>
      </c>
      <c r="K10" s="84" t="s">
        <v>96</v>
      </c>
      <c r="L10" s="67">
        <v>10</v>
      </c>
      <c r="M10" s="34" t="s">
        <v>158</v>
      </c>
      <c r="N10" s="34" t="s">
        <v>96</v>
      </c>
      <c r="O10" s="34" t="s">
        <v>29</v>
      </c>
      <c r="P10" s="86">
        <v>3057096</v>
      </c>
      <c r="Q10" s="87">
        <v>3057096</v>
      </c>
      <c r="R10" s="87">
        <v>3057096</v>
      </c>
      <c r="S10" s="88">
        <f t="shared" ref="S10:S29" si="1">R10/P10*100</f>
        <v>100</v>
      </c>
      <c r="T10" s="88">
        <f t="shared" ref="T10:T29" si="2">R10/Q10*100</f>
        <v>100</v>
      </c>
      <c r="U10" s="67" t="s">
        <v>299</v>
      </c>
      <c r="V10" s="74"/>
    </row>
    <row r="11" spans="1:22" ht="234" x14ac:dyDescent="0.25">
      <c r="B11" s="63" t="s">
        <v>105</v>
      </c>
      <c r="C11" s="35" t="s">
        <v>26</v>
      </c>
      <c r="D11" s="35">
        <v>30</v>
      </c>
      <c r="E11" s="35">
        <v>30</v>
      </c>
      <c r="F11" s="70">
        <f t="shared" si="0"/>
        <v>100</v>
      </c>
      <c r="G11" s="35">
        <v>10</v>
      </c>
      <c r="H11" s="15" t="s">
        <v>27</v>
      </c>
      <c r="I11" s="35">
        <v>6</v>
      </c>
      <c r="J11" s="35">
        <v>6</v>
      </c>
      <c r="K11" s="84">
        <f>J11/I11*100</f>
        <v>100</v>
      </c>
      <c r="L11" s="35">
        <v>10</v>
      </c>
      <c r="M11" s="35" t="s">
        <v>28</v>
      </c>
      <c r="N11" s="35" t="s">
        <v>28</v>
      </c>
      <c r="O11" s="35" t="s">
        <v>29</v>
      </c>
      <c r="P11" s="89">
        <v>6886707.8600000003</v>
      </c>
      <c r="Q11" s="89">
        <v>6886707.8600000003</v>
      </c>
      <c r="R11" s="89">
        <f>Q11</f>
        <v>6886707.8600000003</v>
      </c>
      <c r="S11" s="88">
        <f t="shared" si="1"/>
        <v>100</v>
      </c>
      <c r="T11" s="88">
        <f t="shared" si="2"/>
        <v>100</v>
      </c>
      <c r="U11" s="67" t="s">
        <v>299</v>
      </c>
      <c r="V11" s="74"/>
    </row>
    <row r="12" spans="1:22" ht="234" x14ac:dyDescent="0.25">
      <c r="B12" s="63" t="s">
        <v>106</v>
      </c>
      <c r="C12" s="35" t="s">
        <v>26</v>
      </c>
      <c r="D12" s="35">
        <v>60</v>
      </c>
      <c r="E12" s="35">
        <v>60</v>
      </c>
      <c r="F12" s="70">
        <f t="shared" si="0"/>
        <v>100</v>
      </c>
      <c r="G12" s="35">
        <v>10</v>
      </c>
      <c r="H12" s="15" t="s">
        <v>27</v>
      </c>
      <c r="I12" s="35">
        <v>5</v>
      </c>
      <c r="J12" s="35">
        <v>5</v>
      </c>
      <c r="K12" s="70">
        <v>100</v>
      </c>
      <c r="L12" s="35">
        <v>10</v>
      </c>
      <c r="M12" s="35" t="s">
        <v>28</v>
      </c>
      <c r="N12" s="35" t="s">
        <v>28</v>
      </c>
      <c r="O12" s="35" t="s">
        <v>29</v>
      </c>
      <c r="P12" s="89">
        <v>30514986.420000002</v>
      </c>
      <c r="Q12" s="89">
        <f>P12</f>
        <v>30514986.420000002</v>
      </c>
      <c r="R12" s="89">
        <f>P12</f>
        <v>30514986.420000002</v>
      </c>
      <c r="S12" s="88">
        <f t="shared" si="1"/>
        <v>100</v>
      </c>
      <c r="T12" s="88">
        <f t="shared" si="2"/>
        <v>100</v>
      </c>
      <c r="U12" s="67" t="s">
        <v>299</v>
      </c>
      <c r="V12" s="74"/>
    </row>
    <row r="13" spans="1:22" ht="234" x14ac:dyDescent="0.25">
      <c r="B13" s="63" t="s">
        <v>107</v>
      </c>
      <c r="C13" s="35" t="s">
        <v>26</v>
      </c>
      <c r="D13" s="35">
        <v>118</v>
      </c>
      <c r="E13" s="35">
        <v>118</v>
      </c>
      <c r="F13" s="70">
        <f t="shared" si="0"/>
        <v>100</v>
      </c>
      <c r="G13" s="12">
        <v>10</v>
      </c>
      <c r="H13" s="15" t="s">
        <v>27</v>
      </c>
      <c r="I13" s="12">
        <v>9</v>
      </c>
      <c r="J13" s="12">
        <v>9</v>
      </c>
      <c r="K13" s="70">
        <f>J13/I13*100</f>
        <v>100</v>
      </c>
      <c r="L13" s="35">
        <v>10</v>
      </c>
      <c r="M13" s="35" t="s">
        <v>28</v>
      </c>
      <c r="N13" s="35" t="s">
        <v>28</v>
      </c>
      <c r="O13" s="35" t="s">
        <v>29</v>
      </c>
      <c r="P13" s="89">
        <v>15671185.17</v>
      </c>
      <c r="Q13" s="89">
        <f>P13</f>
        <v>15671185.17</v>
      </c>
      <c r="R13" s="89">
        <f>Q13</f>
        <v>15671185.17</v>
      </c>
      <c r="S13" s="88">
        <f t="shared" si="1"/>
        <v>100</v>
      </c>
      <c r="T13" s="88">
        <f t="shared" si="2"/>
        <v>100</v>
      </c>
      <c r="U13" s="67" t="s">
        <v>299</v>
      </c>
      <c r="V13" s="74"/>
    </row>
    <row r="14" spans="1:22" ht="234" x14ac:dyDescent="0.25">
      <c r="B14" s="63" t="s">
        <v>108</v>
      </c>
      <c r="C14" s="35" t="s">
        <v>26</v>
      </c>
      <c r="D14" s="35">
        <v>176</v>
      </c>
      <c r="E14" s="35">
        <v>176</v>
      </c>
      <c r="F14" s="70">
        <f t="shared" si="0"/>
        <v>100</v>
      </c>
      <c r="G14" s="35">
        <v>10</v>
      </c>
      <c r="H14" s="15" t="s">
        <v>27</v>
      </c>
      <c r="I14" s="35">
        <v>15</v>
      </c>
      <c r="J14" s="35">
        <v>15</v>
      </c>
      <c r="K14" s="70">
        <v>100</v>
      </c>
      <c r="L14" s="35">
        <v>10</v>
      </c>
      <c r="M14" s="35" t="s">
        <v>28</v>
      </c>
      <c r="N14" s="35" t="s">
        <v>28</v>
      </c>
      <c r="O14" s="35" t="s">
        <v>29</v>
      </c>
      <c r="P14" s="89">
        <v>43763656.729999997</v>
      </c>
      <c r="Q14" s="89">
        <v>43763656.729999997</v>
      </c>
      <c r="R14" s="89">
        <f>Q14</f>
        <v>43763656.729999997</v>
      </c>
      <c r="S14" s="88">
        <f t="shared" si="1"/>
        <v>100</v>
      </c>
      <c r="T14" s="88">
        <f t="shared" si="2"/>
        <v>100</v>
      </c>
      <c r="U14" s="67" t="s">
        <v>299</v>
      </c>
      <c r="V14" s="74"/>
    </row>
    <row r="15" spans="1:22" ht="123" customHeight="1" x14ac:dyDescent="0.25">
      <c r="B15" s="63" t="s">
        <v>109</v>
      </c>
      <c r="C15" s="35" t="s">
        <v>26</v>
      </c>
      <c r="D15" s="35">
        <v>101</v>
      </c>
      <c r="E15" s="35">
        <v>101</v>
      </c>
      <c r="F15" s="70">
        <f t="shared" si="0"/>
        <v>100</v>
      </c>
      <c r="G15" s="12">
        <v>10</v>
      </c>
      <c r="H15" s="15" t="s">
        <v>27</v>
      </c>
      <c r="I15" s="12">
        <v>10</v>
      </c>
      <c r="J15" s="12">
        <v>10</v>
      </c>
      <c r="K15" s="70">
        <f>J15/I15*100</f>
        <v>100</v>
      </c>
      <c r="L15" s="35">
        <v>10</v>
      </c>
      <c r="M15" s="35" t="s">
        <v>28</v>
      </c>
      <c r="N15" s="35" t="s">
        <v>28</v>
      </c>
      <c r="O15" s="35" t="s">
        <v>29</v>
      </c>
      <c r="P15" s="89">
        <v>10154321.68</v>
      </c>
      <c r="Q15" s="89">
        <f>P15</f>
        <v>10154321.68</v>
      </c>
      <c r="R15" s="89">
        <f>P15</f>
        <v>10154321.68</v>
      </c>
      <c r="S15" s="88">
        <f t="shared" si="1"/>
        <v>100</v>
      </c>
      <c r="T15" s="88">
        <f t="shared" si="2"/>
        <v>100</v>
      </c>
      <c r="U15" s="67" t="s">
        <v>299</v>
      </c>
      <c r="V15" s="74"/>
    </row>
    <row r="16" spans="1:22" ht="234" x14ac:dyDescent="0.25">
      <c r="B16" s="63" t="s">
        <v>110</v>
      </c>
      <c r="C16" s="35" t="s">
        <v>26</v>
      </c>
      <c r="D16" s="35">
        <v>48</v>
      </c>
      <c r="E16" s="35">
        <v>48</v>
      </c>
      <c r="F16" s="70">
        <f t="shared" si="0"/>
        <v>100</v>
      </c>
      <c r="G16" s="35">
        <v>10</v>
      </c>
      <c r="H16" s="15" t="s">
        <v>27</v>
      </c>
      <c r="I16" s="35">
        <v>3</v>
      </c>
      <c r="J16" s="35">
        <v>3</v>
      </c>
      <c r="K16" s="70">
        <f>J16/I16*100</f>
        <v>100</v>
      </c>
      <c r="L16" s="35">
        <v>10</v>
      </c>
      <c r="M16" s="35" t="s">
        <v>28</v>
      </c>
      <c r="N16" s="35" t="s">
        <v>28</v>
      </c>
      <c r="O16" s="35" t="s">
        <v>29</v>
      </c>
      <c r="P16" s="89">
        <v>13498779.720000001</v>
      </c>
      <c r="Q16" s="89">
        <f>P16</f>
        <v>13498779.720000001</v>
      </c>
      <c r="R16" s="89">
        <f>P16</f>
        <v>13498779.720000001</v>
      </c>
      <c r="S16" s="88">
        <f t="shared" si="1"/>
        <v>100</v>
      </c>
      <c r="T16" s="88">
        <f t="shared" si="2"/>
        <v>100</v>
      </c>
      <c r="U16" s="67" t="s">
        <v>299</v>
      </c>
      <c r="V16" s="74"/>
    </row>
    <row r="17" spans="1:26" ht="234" x14ac:dyDescent="0.25">
      <c r="B17" s="63" t="s">
        <v>111</v>
      </c>
      <c r="C17" s="35" t="s">
        <v>26</v>
      </c>
      <c r="D17" s="35">
        <v>46</v>
      </c>
      <c r="E17" s="35">
        <v>46</v>
      </c>
      <c r="F17" s="70">
        <f t="shared" si="0"/>
        <v>100</v>
      </c>
      <c r="G17" s="12">
        <v>10</v>
      </c>
      <c r="H17" s="15" t="s">
        <v>27</v>
      </c>
      <c r="I17" s="12">
        <v>2</v>
      </c>
      <c r="J17" s="12">
        <v>2</v>
      </c>
      <c r="K17" s="70">
        <f>J17/I17*100</f>
        <v>100</v>
      </c>
      <c r="L17" s="35">
        <v>10</v>
      </c>
      <c r="M17" s="35" t="s">
        <v>28</v>
      </c>
      <c r="N17" s="35" t="s">
        <v>28</v>
      </c>
      <c r="O17" s="35" t="s">
        <v>29</v>
      </c>
      <c r="P17" s="89">
        <v>5918419.6699999999</v>
      </c>
      <c r="Q17" s="89">
        <f>P17</f>
        <v>5918419.6699999999</v>
      </c>
      <c r="R17" s="89">
        <f>P17</f>
        <v>5918419.6699999999</v>
      </c>
      <c r="S17" s="88">
        <f t="shared" si="1"/>
        <v>100</v>
      </c>
      <c r="T17" s="88">
        <f t="shared" si="2"/>
        <v>100</v>
      </c>
      <c r="U17" s="67" t="s">
        <v>299</v>
      </c>
      <c r="V17" s="74"/>
    </row>
    <row r="18" spans="1:26" ht="234" x14ac:dyDescent="0.25">
      <c r="B18" s="63" t="s">
        <v>112</v>
      </c>
      <c r="C18" s="35" t="s">
        <v>26</v>
      </c>
      <c r="D18" s="35">
        <v>27</v>
      </c>
      <c r="E18" s="35">
        <v>27</v>
      </c>
      <c r="F18" s="70">
        <f t="shared" si="0"/>
        <v>100</v>
      </c>
      <c r="G18" s="12">
        <v>10</v>
      </c>
      <c r="H18" s="15" t="s">
        <v>27</v>
      </c>
      <c r="I18" s="12">
        <v>2</v>
      </c>
      <c r="J18" s="12">
        <v>2</v>
      </c>
      <c r="K18" s="70">
        <v>100</v>
      </c>
      <c r="L18" s="35">
        <v>10</v>
      </c>
      <c r="M18" s="35" t="s">
        <v>28</v>
      </c>
      <c r="N18" s="35" t="s">
        <v>28</v>
      </c>
      <c r="O18" s="35" t="s">
        <v>29</v>
      </c>
      <c r="P18" s="89">
        <v>14161941.74</v>
      </c>
      <c r="Q18" s="89">
        <f>P18</f>
        <v>14161941.74</v>
      </c>
      <c r="R18" s="89">
        <f>P18</f>
        <v>14161941.74</v>
      </c>
      <c r="S18" s="88">
        <f t="shared" si="1"/>
        <v>100</v>
      </c>
      <c r="T18" s="88">
        <f t="shared" si="2"/>
        <v>100</v>
      </c>
      <c r="U18" s="67" t="s">
        <v>299</v>
      </c>
      <c r="V18" s="74"/>
    </row>
    <row r="19" spans="1:26" ht="54" x14ac:dyDescent="0.25">
      <c r="B19" s="69" t="s">
        <v>55</v>
      </c>
      <c r="C19" s="35" t="s">
        <v>95</v>
      </c>
      <c r="D19" s="35">
        <v>200</v>
      </c>
      <c r="E19" s="35">
        <v>200</v>
      </c>
      <c r="F19" s="70">
        <f t="shared" si="0"/>
        <v>100</v>
      </c>
      <c r="G19" s="35">
        <v>10</v>
      </c>
      <c r="H19" s="35" t="s">
        <v>113</v>
      </c>
      <c r="I19" s="35">
        <v>0</v>
      </c>
      <c r="J19" s="35">
        <v>0</v>
      </c>
      <c r="K19" s="70">
        <v>100</v>
      </c>
      <c r="L19" s="35">
        <v>10</v>
      </c>
      <c r="M19" s="35" t="s">
        <v>28</v>
      </c>
      <c r="N19" s="35" t="s">
        <v>28</v>
      </c>
      <c r="O19" s="35" t="s">
        <v>29</v>
      </c>
      <c r="P19" s="90">
        <v>807993.6</v>
      </c>
      <c r="Q19" s="90">
        <v>807993.6</v>
      </c>
      <c r="R19" s="90">
        <v>807993.6</v>
      </c>
      <c r="S19" s="88">
        <f t="shared" si="1"/>
        <v>100</v>
      </c>
      <c r="T19" s="88">
        <f t="shared" si="2"/>
        <v>100</v>
      </c>
      <c r="U19" s="67" t="s">
        <v>299</v>
      </c>
      <c r="V19" s="74"/>
    </row>
    <row r="20" spans="1:26" ht="108" x14ac:dyDescent="0.25">
      <c r="B20" s="69" t="s">
        <v>97</v>
      </c>
      <c r="C20" s="35" t="s">
        <v>68</v>
      </c>
      <c r="D20" s="35">
        <v>19120</v>
      </c>
      <c r="E20" s="35">
        <v>19120</v>
      </c>
      <c r="F20" s="70">
        <f t="shared" si="0"/>
        <v>100</v>
      </c>
      <c r="G20" s="12">
        <v>10</v>
      </c>
      <c r="H20" s="35" t="s">
        <v>113</v>
      </c>
      <c r="I20" s="35">
        <v>0</v>
      </c>
      <c r="J20" s="35" t="s">
        <v>151</v>
      </c>
      <c r="K20" s="70" t="e">
        <f t="shared" ref="K20:K29" si="3">J20/I20*100</f>
        <v>#VALUE!</v>
      </c>
      <c r="L20" s="35">
        <v>10</v>
      </c>
      <c r="M20" s="35" t="s">
        <v>28</v>
      </c>
      <c r="N20" s="35" t="s">
        <v>28</v>
      </c>
      <c r="O20" s="35" t="s">
        <v>29</v>
      </c>
      <c r="P20" s="89">
        <v>7100000</v>
      </c>
      <c r="Q20" s="89">
        <v>7100000</v>
      </c>
      <c r="R20" s="89">
        <v>7100000</v>
      </c>
      <c r="S20" s="88">
        <f t="shared" si="1"/>
        <v>100</v>
      </c>
      <c r="T20" s="88">
        <f t="shared" si="2"/>
        <v>100</v>
      </c>
      <c r="U20" s="67" t="s">
        <v>299</v>
      </c>
      <c r="V20" s="74"/>
    </row>
    <row r="21" spans="1:26" ht="108" x14ac:dyDescent="0.25">
      <c r="B21" s="69" t="s">
        <v>63</v>
      </c>
      <c r="C21" s="35" t="s">
        <v>58</v>
      </c>
      <c r="D21" s="35">
        <v>19</v>
      </c>
      <c r="E21" s="35">
        <v>19</v>
      </c>
      <c r="F21" s="70">
        <f t="shared" si="0"/>
        <v>100</v>
      </c>
      <c r="G21" s="35">
        <v>10</v>
      </c>
      <c r="H21" s="35" t="s">
        <v>98</v>
      </c>
      <c r="I21" s="35">
        <v>0</v>
      </c>
      <c r="J21" s="35">
        <v>0</v>
      </c>
      <c r="K21" s="70" t="e">
        <f t="shared" si="3"/>
        <v>#DIV/0!</v>
      </c>
      <c r="L21" s="35">
        <v>10</v>
      </c>
      <c r="M21" s="35" t="s">
        <v>28</v>
      </c>
      <c r="N21" s="35" t="s">
        <v>28</v>
      </c>
      <c r="O21" s="35" t="s">
        <v>29</v>
      </c>
      <c r="P21" s="89">
        <v>1178000</v>
      </c>
      <c r="Q21" s="89">
        <v>1178000</v>
      </c>
      <c r="R21" s="91">
        <f t="shared" ref="R21:R26" si="4">Q21</f>
        <v>1178000</v>
      </c>
      <c r="S21" s="88">
        <f t="shared" si="1"/>
        <v>100</v>
      </c>
      <c r="T21" s="88">
        <f t="shared" si="2"/>
        <v>100</v>
      </c>
      <c r="U21" s="67" t="s">
        <v>299</v>
      </c>
      <c r="V21" s="74"/>
    </row>
    <row r="22" spans="1:26" ht="108" x14ac:dyDescent="0.25">
      <c r="B22" s="63" t="s">
        <v>62</v>
      </c>
      <c r="C22" s="35" t="s">
        <v>58</v>
      </c>
      <c r="D22" s="35">
        <v>16</v>
      </c>
      <c r="E22" s="35">
        <v>16</v>
      </c>
      <c r="F22" s="70">
        <f t="shared" si="0"/>
        <v>100</v>
      </c>
      <c r="G22" s="12">
        <v>10</v>
      </c>
      <c r="H22" s="35" t="s">
        <v>98</v>
      </c>
      <c r="I22" s="35">
        <v>0</v>
      </c>
      <c r="J22" s="35">
        <v>0</v>
      </c>
      <c r="K22" s="70" t="e">
        <f t="shared" si="3"/>
        <v>#DIV/0!</v>
      </c>
      <c r="L22" s="35">
        <v>10</v>
      </c>
      <c r="M22" s="35" t="s">
        <v>28</v>
      </c>
      <c r="N22" s="35" t="s">
        <v>28</v>
      </c>
      <c r="O22" s="35" t="s">
        <v>29</v>
      </c>
      <c r="P22" s="89">
        <v>1068800</v>
      </c>
      <c r="Q22" s="89">
        <v>1068800</v>
      </c>
      <c r="R22" s="89">
        <f t="shared" si="4"/>
        <v>1068800</v>
      </c>
      <c r="S22" s="88">
        <f t="shared" si="1"/>
        <v>100</v>
      </c>
      <c r="T22" s="88">
        <f t="shared" si="2"/>
        <v>100</v>
      </c>
      <c r="U22" s="67" t="s">
        <v>299</v>
      </c>
      <c r="V22" s="74"/>
    </row>
    <row r="23" spans="1:26" ht="54" x14ac:dyDescent="0.25">
      <c r="B23" s="63" t="s">
        <v>66</v>
      </c>
      <c r="C23" s="35" t="s">
        <v>114</v>
      </c>
      <c r="D23" s="35">
        <v>236</v>
      </c>
      <c r="E23" s="35">
        <v>236</v>
      </c>
      <c r="F23" s="70">
        <f t="shared" si="0"/>
        <v>100</v>
      </c>
      <c r="G23" s="35">
        <v>10</v>
      </c>
      <c r="H23" s="35" t="s">
        <v>113</v>
      </c>
      <c r="I23" s="35">
        <v>0</v>
      </c>
      <c r="J23" s="35">
        <v>0</v>
      </c>
      <c r="K23" s="70" t="e">
        <f t="shared" si="3"/>
        <v>#DIV/0!</v>
      </c>
      <c r="L23" s="35">
        <v>10</v>
      </c>
      <c r="M23" s="35" t="s">
        <v>28</v>
      </c>
      <c r="N23" s="35" t="s">
        <v>28</v>
      </c>
      <c r="O23" s="35" t="s">
        <v>29</v>
      </c>
      <c r="P23" s="89">
        <v>1937008.54</v>
      </c>
      <c r="Q23" s="89">
        <v>1937008.54</v>
      </c>
      <c r="R23" s="89">
        <f t="shared" si="4"/>
        <v>1937008.54</v>
      </c>
      <c r="S23" s="88">
        <f t="shared" si="1"/>
        <v>100</v>
      </c>
      <c r="T23" s="88">
        <f t="shared" si="2"/>
        <v>100</v>
      </c>
      <c r="U23" s="67" t="s">
        <v>299</v>
      </c>
      <c r="V23" s="74"/>
    </row>
    <row r="24" spans="1:26" ht="108" x14ac:dyDescent="0.25">
      <c r="B24" s="63" t="s">
        <v>115</v>
      </c>
      <c r="C24" s="35" t="s">
        <v>58</v>
      </c>
      <c r="D24" s="35">
        <v>10</v>
      </c>
      <c r="E24" s="35">
        <v>10</v>
      </c>
      <c r="F24" s="70">
        <f t="shared" si="0"/>
        <v>100</v>
      </c>
      <c r="G24" s="12">
        <v>10</v>
      </c>
      <c r="H24" s="35" t="s">
        <v>98</v>
      </c>
      <c r="I24" s="35">
        <v>0</v>
      </c>
      <c r="J24" s="35">
        <v>0</v>
      </c>
      <c r="K24" s="70" t="e">
        <f t="shared" si="3"/>
        <v>#DIV/0!</v>
      </c>
      <c r="L24" s="35">
        <v>10</v>
      </c>
      <c r="M24" s="35" t="s">
        <v>28</v>
      </c>
      <c r="N24" s="35" t="s">
        <v>28</v>
      </c>
      <c r="O24" s="35" t="s">
        <v>29</v>
      </c>
      <c r="P24" s="89">
        <v>375000</v>
      </c>
      <c r="Q24" s="89">
        <v>375000</v>
      </c>
      <c r="R24" s="91">
        <f t="shared" si="4"/>
        <v>375000</v>
      </c>
      <c r="S24" s="88">
        <f t="shared" si="1"/>
        <v>100</v>
      </c>
      <c r="T24" s="88">
        <f t="shared" si="2"/>
        <v>100</v>
      </c>
      <c r="U24" s="67" t="s">
        <v>299</v>
      </c>
      <c r="V24" s="74"/>
    </row>
    <row r="25" spans="1:26" ht="108" x14ac:dyDescent="0.25">
      <c r="B25" s="63" t="s">
        <v>116</v>
      </c>
      <c r="C25" s="35" t="s">
        <v>58</v>
      </c>
      <c r="D25" s="35">
        <v>63</v>
      </c>
      <c r="E25" s="35">
        <v>63</v>
      </c>
      <c r="F25" s="70">
        <f t="shared" si="0"/>
        <v>100</v>
      </c>
      <c r="G25" s="35">
        <v>10</v>
      </c>
      <c r="H25" s="35" t="s">
        <v>98</v>
      </c>
      <c r="I25" s="35">
        <v>0</v>
      </c>
      <c r="J25" s="35">
        <v>0</v>
      </c>
      <c r="K25" s="70" t="e">
        <f t="shared" si="3"/>
        <v>#DIV/0!</v>
      </c>
      <c r="L25" s="35">
        <v>10</v>
      </c>
      <c r="M25" s="35" t="s">
        <v>28</v>
      </c>
      <c r="N25" s="35" t="s">
        <v>28</v>
      </c>
      <c r="O25" s="35" t="s">
        <v>29</v>
      </c>
      <c r="P25" s="89">
        <v>4725000</v>
      </c>
      <c r="Q25" s="89">
        <v>4725000</v>
      </c>
      <c r="R25" s="91">
        <f t="shared" si="4"/>
        <v>4725000</v>
      </c>
      <c r="S25" s="88">
        <f t="shared" si="1"/>
        <v>100</v>
      </c>
      <c r="T25" s="88">
        <f t="shared" si="2"/>
        <v>100</v>
      </c>
      <c r="U25" s="67" t="s">
        <v>299</v>
      </c>
      <c r="V25" s="74"/>
      <c r="Z25" s="112"/>
    </row>
    <row r="26" spans="1:26" ht="108" x14ac:dyDescent="0.25">
      <c r="B26" s="63" t="s">
        <v>117</v>
      </c>
      <c r="C26" s="35" t="s">
        <v>58</v>
      </c>
      <c r="D26" s="35">
        <v>50</v>
      </c>
      <c r="E26" s="35">
        <v>50</v>
      </c>
      <c r="F26" s="70">
        <f t="shared" si="0"/>
        <v>100</v>
      </c>
      <c r="G26" s="35">
        <v>10</v>
      </c>
      <c r="H26" s="35" t="s">
        <v>98</v>
      </c>
      <c r="I26" s="35">
        <v>0</v>
      </c>
      <c r="J26" s="35">
        <v>0</v>
      </c>
      <c r="K26" s="70" t="e">
        <f t="shared" si="3"/>
        <v>#DIV/0!</v>
      </c>
      <c r="L26" s="35">
        <v>10</v>
      </c>
      <c r="M26" s="35" t="s">
        <v>28</v>
      </c>
      <c r="N26" s="35" t="s">
        <v>28</v>
      </c>
      <c r="O26" s="35" t="s">
        <v>29</v>
      </c>
      <c r="P26" s="89">
        <v>4000000</v>
      </c>
      <c r="Q26" s="89">
        <v>4000000</v>
      </c>
      <c r="R26" s="91">
        <f t="shared" si="4"/>
        <v>4000000</v>
      </c>
      <c r="S26" s="88">
        <f t="shared" si="1"/>
        <v>100</v>
      </c>
      <c r="T26" s="88">
        <f t="shared" si="2"/>
        <v>100</v>
      </c>
      <c r="U26" s="67" t="s">
        <v>299</v>
      </c>
      <c r="V26" s="74"/>
    </row>
    <row r="27" spans="1:26" ht="108" x14ac:dyDescent="0.25">
      <c r="B27" s="63" t="s">
        <v>118</v>
      </c>
      <c r="C27" s="35" t="s">
        <v>58</v>
      </c>
      <c r="D27" s="35">
        <v>20</v>
      </c>
      <c r="E27" s="35">
        <v>20</v>
      </c>
      <c r="F27" s="70">
        <f t="shared" si="0"/>
        <v>100</v>
      </c>
      <c r="G27" s="12">
        <v>10</v>
      </c>
      <c r="H27" s="35" t="s">
        <v>98</v>
      </c>
      <c r="I27" s="35">
        <v>0</v>
      </c>
      <c r="J27" s="35">
        <v>0</v>
      </c>
      <c r="K27" s="70" t="e">
        <f t="shared" si="3"/>
        <v>#DIV/0!</v>
      </c>
      <c r="L27" s="35">
        <v>10</v>
      </c>
      <c r="M27" s="35" t="s">
        <v>28</v>
      </c>
      <c r="N27" s="35" t="s">
        <v>28</v>
      </c>
      <c r="O27" s="35" t="s">
        <v>29</v>
      </c>
      <c r="P27" s="89">
        <v>1700000</v>
      </c>
      <c r="Q27" s="89">
        <v>1700000</v>
      </c>
      <c r="R27" s="91">
        <v>1700000</v>
      </c>
      <c r="S27" s="88">
        <f t="shared" si="1"/>
        <v>100</v>
      </c>
      <c r="T27" s="88">
        <f t="shared" si="2"/>
        <v>100</v>
      </c>
      <c r="U27" s="67" t="s">
        <v>299</v>
      </c>
      <c r="V27" s="74"/>
    </row>
    <row r="28" spans="1:26" ht="108" x14ac:dyDescent="0.25">
      <c r="B28" s="63" t="s">
        <v>119</v>
      </c>
      <c r="C28" s="35" t="str">
        <f>C27</f>
        <v>Количество мероприятий, шт</v>
      </c>
      <c r="D28" s="35">
        <v>2</v>
      </c>
      <c r="E28" s="35">
        <v>2</v>
      </c>
      <c r="F28" s="70">
        <f t="shared" si="0"/>
        <v>100</v>
      </c>
      <c r="G28" s="12">
        <v>10</v>
      </c>
      <c r="H28" s="35" t="s">
        <v>98</v>
      </c>
      <c r="I28" s="35">
        <v>0</v>
      </c>
      <c r="J28" s="35">
        <v>0</v>
      </c>
      <c r="K28" s="70" t="e">
        <f t="shared" si="3"/>
        <v>#DIV/0!</v>
      </c>
      <c r="L28" s="35">
        <v>10</v>
      </c>
      <c r="M28" s="35" t="s">
        <v>28</v>
      </c>
      <c r="N28" s="35" t="s">
        <v>28</v>
      </c>
      <c r="O28" s="35" t="s">
        <v>29</v>
      </c>
      <c r="P28" s="90">
        <v>400000</v>
      </c>
      <c r="Q28" s="89">
        <v>400000</v>
      </c>
      <c r="R28" s="89">
        <v>400000</v>
      </c>
      <c r="S28" s="88">
        <f t="shared" si="1"/>
        <v>100</v>
      </c>
      <c r="T28" s="88">
        <f t="shared" si="2"/>
        <v>100</v>
      </c>
      <c r="U28" s="67" t="s">
        <v>299</v>
      </c>
      <c r="V28" s="74"/>
    </row>
    <row r="29" spans="1:26" ht="72" x14ac:dyDescent="0.25">
      <c r="B29" s="63" t="s">
        <v>120</v>
      </c>
      <c r="C29" s="69" t="s">
        <v>121</v>
      </c>
      <c r="D29" s="69">
        <v>5760</v>
      </c>
      <c r="E29" s="69">
        <v>5760</v>
      </c>
      <c r="F29" s="92">
        <f t="shared" si="0"/>
        <v>100</v>
      </c>
      <c r="G29" s="30">
        <v>10</v>
      </c>
      <c r="H29" s="69" t="s">
        <v>113</v>
      </c>
      <c r="I29" s="69">
        <v>0</v>
      </c>
      <c r="J29" s="69">
        <v>0</v>
      </c>
      <c r="K29" s="92" t="e">
        <f t="shared" si="3"/>
        <v>#DIV/0!</v>
      </c>
      <c r="L29" s="69">
        <v>10</v>
      </c>
      <c r="M29" s="69" t="s">
        <v>28</v>
      </c>
      <c r="N29" s="69" t="s">
        <v>28</v>
      </c>
      <c r="O29" s="69" t="s">
        <v>29</v>
      </c>
      <c r="P29" s="93">
        <v>316191.13</v>
      </c>
      <c r="Q29" s="94">
        <v>316191.13</v>
      </c>
      <c r="R29" s="94">
        <f>Q29</f>
        <v>316191.13</v>
      </c>
      <c r="S29" s="95">
        <f t="shared" si="1"/>
        <v>100</v>
      </c>
      <c r="T29" s="95">
        <f t="shared" si="2"/>
        <v>100</v>
      </c>
      <c r="U29" s="67" t="s">
        <v>299</v>
      </c>
    </row>
    <row r="31" spans="1:26" x14ac:dyDescent="0.25">
      <c r="Q31" s="96"/>
    </row>
    <row r="32" spans="1:26" ht="23.25" x14ac:dyDescent="0.35">
      <c r="A32" s="76"/>
      <c r="B32" s="51" t="s">
        <v>300</v>
      </c>
      <c r="C32" s="52"/>
      <c r="D32" s="2"/>
      <c r="E32" s="193" t="s">
        <v>301</v>
      </c>
      <c r="F32" s="193"/>
      <c r="G32" s="2"/>
      <c r="H32" s="2"/>
      <c r="I32" s="2"/>
      <c r="J32" s="2"/>
      <c r="K32" s="2"/>
      <c r="L32" s="2"/>
      <c r="M32" s="2"/>
      <c r="N32" s="2"/>
      <c r="O32" s="120">
        <v>1103</v>
      </c>
      <c r="P32" s="121">
        <f>P11+P12+P13+P14+P15+P16+P17+P18+0.01</f>
        <v>140569999</v>
      </c>
      <c r="Q32" s="121">
        <f>Q11+Q12+Q13+Q14+Q15+Q16+Q17+Q18+0.01</f>
        <v>140569999</v>
      </c>
      <c r="R32" s="121">
        <f>R11+R13+R12+R14+R15+R16+R17+R18+0.01</f>
        <v>140569999</v>
      </c>
      <c r="S32" s="122"/>
      <c r="T32" s="53"/>
      <c r="U32" s="2"/>
    </row>
    <row r="33" spans="2:19" ht="23.25" x14ac:dyDescent="0.35">
      <c r="B33" s="51"/>
      <c r="C33" s="78" t="s">
        <v>72</v>
      </c>
      <c r="D33" s="79"/>
      <c r="E33" s="192" t="s">
        <v>73</v>
      </c>
      <c r="F33" s="192"/>
      <c r="O33" s="123">
        <v>1103</v>
      </c>
      <c r="P33" s="124">
        <f>P24+P25+P26+P27+P28</f>
        <v>11200000</v>
      </c>
      <c r="Q33" s="124">
        <f>Q24+Q25+Q26+Q27+Q28</f>
        <v>11200000</v>
      </c>
      <c r="R33" s="124">
        <f>R24+R25+R26+R27+R28</f>
        <v>11200000</v>
      </c>
      <c r="S33" s="125"/>
    </row>
    <row r="34" spans="2:19" ht="23.25" x14ac:dyDescent="0.35">
      <c r="B34" s="51"/>
      <c r="C34" s="78"/>
      <c r="D34" s="79"/>
      <c r="E34" s="78"/>
      <c r="F34" s="78"/>
      <c r="O34" s="123">
        <v>1102</v>
      </c>
      <c r="P34" s="124">
        <f>P20</f>
        <v>7100000</v>
      </c>
      <c r="Q34" s="124">
        <f>Q20</f>
        <v>7100000</v>
      </c>
      <c r="R34" s="124">
        <f>R20</f>
        <v>7100000</v>
      </c>
      <c r="S34" s="125"/>
    </row>
    <row r="35" spans="2:19" ht="23.25" x14ac:dyDescent="0.35">
      <c r="B35" s="51"/>
      <c r="C35" s="78"/>
      <c r="D35" s="79"/>
      <c r="E35" s="78"/>
      <c r="F35" s="78"/>
      <c r="O35" s="123">
        <v>1102</v>
      </c>
      <c r="P35" s="126">
        <f>P29+P23+P22+P21</f>
        <v>4499999.67</v>
      </c>
      <c r="Q35" s="126">
        <f>Q29+Q23+Q22+Q21</f>
        <v>4499999.67</v>
      </c>
      <c r="R35" s="126">
        <f>R29+R23+R22+R21</f>
        <v>4499999.67</v>
      </c>
      <c r="S35" s="125"/>
    </row>
    <row r="36" spans="2:19" ht="23.25" x14ac:dyDescent="0.35">
      <c r="B36" s="51"/>
      <c r="C36" s="51"/>
      <c r="D36" s="51"/>
      <c r="E36" s="79"/>
      <c r="F36" s="79"/>
      <c r="O36" s="123">
        <v>709</v>
      </c>
      <c r="P36" s="75">
        <f>P19</f>
        <v>807993.6</v>
      </c>
      <c r="Q36" s="125">
        <f>Q19</f>
        <v>807993.6</v>
      </c>
      <c r="R36" s="125">
        <f>R19</f>
        <v>807993.6</v>
      </c>
      <c r="S36" s="125"/>
    </row>
    <row r="37" spans="2:19" ht="23.25" x14ac:dyDescent="0.35">
      <c r="B37" s="51"/>
      <c r="C37" s="51"/>
      <c r="D37" s="51"/>
      <c r="E37" s="79"/>
      <c r="F37" s="79"/>
      <c r="O37" s="125">
        <v>1101</v>
      </c>
      <c r="P37" s="126">
        <f>P10</f>
        <v>3057096</v>
      </c>
      <c r="Q37" s="75">
        <f>Q10</f>
        <v>3057096</v>
      </c>
      <c r="R37" s="75">
        <f>R10</f>
        <v>3057096</v>
      </c>
      <c r="S37" s="125"/>
    </row>
    <row r="38" spans="2:19" ht="23.25" x14ac:dyDescent="0.35">
      <c r="B38" s="51" t="s">
        <v>74</v>
      </c>
      <c r="C38" s="81"/>
      <c r="D38" s="79"/>
      <c r="E38" s="191" t="s">
        <v>122</v>
      </c>
      <c r="F38" s="191"/>
      <c r="O38" s="125"/>
      <c r="P38" s="124">
        <f>P32+P33+P34+P35+P36+P37+0.33</f>
        <v>167235088.59999999</v>
      </c>
      <c r="Q38" s="124">
        <f>Q32+Q33+Q34+Q35+Q36+Q37+0.33</f>
        <v>167235088.59999999</v>
      </c>
      <c r="R38" s="124">
        <f>R32+R33+R34+R35+R36+R37+0.33</f>
        <v>167235088.59999999</v>
      </c>
      <c r="S38" s="125"/>
    </row>
    <row r="39" spans="2:19" ht="23.25" x14ac:dyDescent="0.35">
      <c r="B39" s="51"/>
      <c r="C39" s="78" t="s">
        <v>72</v>
      </c>
      <c r="D39" s="79"/>
      <c r="E39" s="192" t="s">
        <v>73</v>
      </c>
      <c r="F39" s="192"/>
      <c r="O39" s="125"/>
      <c r="P39" s="125"/>
      <c r="Q39" s="125"/>
      <c r="R39" s="125"/>
      <c r="S39" s="125"/>
    </row>
  </sheetData>
  <mergeCells count="47">
    <mergeCell ref="C1:V1"/>
    <mergeCell ref="C2:V2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B8:B9"/>
    <mergeCell ref="C8:C9"/>
    <mergeCell ref="D8:D9"/>
    <mergeCell ref="E8:E9"/>
    <mergeCell ref="G8:G9"/>
    <mergeCell ref="E39:F39"/>
    <mergeCell ref="T8:T9"/>
    <mergeCell ref="U8:U9"/>
    <mergeCell ref="E32:F32"/>
    <mergeCell ref="E33:F33"/>
    <mergeCell ref="E38:F38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</mergeCells>
  <pageMargins left="0.70899999999999996" right="0.70899999999999996" top="0.748" bottom="0.748" header="0.315" footer="0.315"/>
  <pageSetup paperSize="9" scale="29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zoomScale="75" workbookViewId="0">
      <pane xSplit="1" ySplit="8" topLeftCell="B9" activePane="bottomRight" state="frozen"/>
      <selection activeCell="C1" sqref="C1:V1"/>
      <selection pane="topRight"/>
      <selection pane="bottomLeft"/>
      <selection pane="bottomRight" activeCell="B3" sqref="B3:V3"/>
    </sheetView>
  </sheetViews>
  <sheetFormatPr defaultColWidth="10"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9.1406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19" customWidth="1"/>
    <col min="20" max="20" width="13" customWidth="1"/>
    <col min="21" max="21" width="15.140625" customWidth="1"/>
    <col min="22" max="22" width="17.7109375" customWidth="1"/>
  </cols>
  <sheetData>
    <row r="1" spans="2:29" ht="3.75" customHeight="1" x14ac:dyDescent="0.3">
      <c r="C1" s="226" t="s">
        <v>131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2:29" ht="101.25" customHeight="1" x14ac:dyDescent="0.3">
      <c r="B2" s="202" t="s">
        <v>304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104"/>
      <c r="X2" s="104"/>
      <c r="Y2" s="104"/>
      <c r="Z2" s="104"/>
      <c r="AA2" s="104"/>
      <c r="AB2" s="104"/>
      <c r="AC2" s="104"/>
    </row>
    <row r="3" spans="2:29" ht="35.25" customHeight="1" x14ac:dyDescent="0.25">
      <c r="B3" s="203" t="s">
        <v>150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1"/>
    </row>
    <row r="4" spans="2:29" ht="3" customHeight="1" x14ac:dyDescent="0.25"/>
    <row r="5" spans="2:29" ht="33.75" customHeight="1" x14ac:dyDescent="0.25">
      <c r="B5" s="173" t="s">
        <v>1</v>
      </c>
      <c r="C5" s="178" t="s">
        <v>2</v>
      </c>
      <c r="D5" s="188"/>
      <c r="E5" s="188"/>
      <c r="F5" s="188"/>
      <c r="G5" s="179"/>
      <c r="H5" s="211" t="s">
        <v>3</v>
      </c>
      <c r="I5" s="212"/>
      <c r="J5" s="212"/>
      <c r="K5" s="212"/>
      <c r="L5" s="212"/>
      <c r="M5" s="213"/>
      <c r="N5" s="182" t="s">
        <v>4</v>
      </c>
      <c r="O5" s="182" t="s">
        <v>5</v>
      </c>
      <c r="P5" s="182" t="s">
        <v>6</v>
      </c>
      <c r="Q5" s="182" t="s">
        <v>7</v>
      </c>
      <c r="R5" s="182" t="s">
        <v>8</v>
      </c>
      <c r="S5" s="178" t="s">
        <v>9</v>
      </c>
      <c r="T5" s="188"/>
      <c r="U5" s="179"/>
      <c r="V5" s="173" t="s">
        <v>10</v>
      </c>
    </row>
    <row r="6" spans="2:29" ht="18" x14ac:dyDescent="0.25">
      <c r="B6" s="177"/>
      <c r="C6" s="173" t="s">
        <v>11</v>
      </c>
      <c r="D6" s="178" t="s">
        <v>12</v>
      </c>
      <c r="E6" s="188"/>
      <c r="F6" s="188"/>
      <c r="G6" s="179"/>
      <c r="H6" s="221" t="s">
        <v>13</v>
      </c>
      <c r="I6" s="223" t="s">
        <v>12</v>
      </c>
      <c r="J6" s="224"/>
      <c r="K6" s="224"/>
      <c r="L6" s="224"/>
      <c r="M6" s="225"/>
      <c r="N6" s="205"/>
      <c r="O6" s="183"/>
      <c r="P6" s="183"/>
      <c r="Q6" s="183"/>
      <c r="R6" s="183"/>
      <c r="S6" s="173" t="s">
        <v>14</v>
      </c>
      <c r="T6" s="178" t="s">
        <v>15</v>
      </c>
      <c r="U6" s="179"/>
      <c r="V6" s="177"/>
    </row>
    <row r="7" spans="2:29" ht="68.25" customHeight="1" x14ac:dyDescent="0.25">
      <c r="B7" s="177"/>
      <c r="C7" s="177"/>
      <c r="D7" s="180" t="s">
        <v>16</v>
      </c>
      <c r="E7" s="178" t="s">
        <v>17</v>
      </c>
      <c r="F7" s="179"/>
      <c r="G7" s="182" t="s">
        <v>18</v>
      </c>
      <c r="H7" s="190"/>
      <c r="I7" s="183" t="s">
        <v>16</v>
      </c>
      <c r="J7" s="207" t="s">
        <v>17</v>
      </c>
      <c r="K7" s="208"/>
      <c r="L7" s="185" t="s">
        <v>18</v>
      </c>
      <c r="M7" s="183" t="s">
        <v>18</v>
      </c>
      <c r="N7" s="183"/>
      <c r="O7" s="183"/>
      <c r="P7" s="183"/>
      <c r="Q7" s="183"/>
      <c r="R7" s="183"/>
      <c r="S7" s="177"/>
      <c r="T7" s="182" t="s">
        <v>19</v>
      </c>
      <c r="U7" s="182" t="s">
        <v>20</v>
      </c>
      <c r="V7" s="177"/>
    </row>
    <row r="8" spans="2:29" ht="236.25" customHeight="1" x14ac:dyDescent="0.25">
      <c r="B8" s="174"/>
      <c r="C8" s="174"/>
      <c r="D8" s="181"/>
      <c r="E8" s="3" t="s">
        <v>21</v>
      </c>
      <c r="F8" s="4" t="s">
        <v>22</v>
      </c>
      <c r="G8" s="201"/>
      <c r="H8" s="222"/>
      <c r="I8" s="201"/>
      <c r="J8" s="60" t="s">
        <v>21</v>
      </c>
      <c r="K8" s="60" t="s">
        <v>22</v>
      </c>
      <c r="L8" s="209"/>
      <c r="M8" s="201"/>
      <c r="N8" s="201"/>
      <c r="O8" s="201"/>
      <c r="P8" s="201"/>
      <c r="Q8" s="201"/>
      <c r="R8" s="201"/>
      <c r="S8" s="174"/>
      <c r="T8" s="201"/>
      <c r="U8" s="201"/>
      <c r="V8" s="174"/>
    </row>
    <row r="9" spans="2:29" ht="19.5" customHeight="1" x14ac:dyDescent="0.25">
      <c r="B9" s="173">
        <v>1</v>
      </c>
      <c r="C9" s="173">
        <v>2</v>
      </c>
      <c r="D9" s="173">
        <v>3</v>
      </c>
      <c r="E9" s="173">
        <v>4</v>
      </c>
      <c r="F9" s="61">
        <v>5</v>
      </c>
      <c r="G9" s="173">
        <v>6</v>
      </c>
      <c r="H9" s="173">
        <v>7</v>
      </c>
      <c r="I9" s="173">
        <v>8</v>
      </c>
      <c r="J9" s="173">
        <v>9</v>
      </c>
      <c r="K9" s="61">
        <v>10</v>
      </c>
      <c r="L9" s="173">
        <v>11</v>
      </c>
      <c r="M9" s="173">
        <v>11</v>
      </c>
      <c r="N9" s="173">
        <v>12</v>
      </c>
      <c r="O9" s="173">
        <v>13</v>
      </c>
      <c r="P9" s="173">
        <v>14</v>
      </c>
      <c r="Q9" s="173">
        <v>15</v>
      </c>
      <c r="R9" s="173">
        <v>16</v>
      </c>
      <c r="S9" s="173">
        <v>17</v>
      </c>
      <c r="T9" s="61">
        <v>18</v>
      </c>
      <c r="U9" s="173">
        <v>19</v>
      </c>
      <c r="V9" s="173">
        <v>20</v>
      </c>
    </row>
    <row r="10" spans="2:29" ht="25.5" customHeight="1" x14ac:dyDescent="0.25">
      <c r="B10" s="174"/>
      <c r="C10" s="174"/>
      <c r="D10" s="174"/>
      <c r="E10" s="174"/>
      <c r="F10" s="62" t="s">
        <v>23</v>
      </c>
      <c r="G10" s="174"/>
      <c r="H10" s="174"/>
      <c r="I10" s="174"/>
      <c r="J10" s="174"/>
      <c r="K10" s="62" t="s">
        <v>24</v>
      </c>
      <c r="L10" s="174"/>
      <c r="M10" s="174"/>
      <c r="N10" s="174"/>
      <c r="O10" s="174"/>
      <c r="P10" s="174"/>
      <c r="Q10" s="174"/>
      <c r="R10" s="174"/>
      <c r="S10" s="174"/>
      <c r="T10" s="62" t="s">
        <v>25</v>
      </c>
      <c r="U10" s="174"/>
      <c r="V10" s="174"/>
    </row>
    <row r="11" spans="2:29" ht="43.5" customHeight="1" x14ac:dyDescent="0.25">
      <c r="B11" s="63" t="s">
        <v>132</v>
      </c>
      <c r="C11" s="35" t="s">
        <v>133</v>
      </c>
      <c r="D11" s="35">
        <v>41760</v>
      </c>
      <c r="E11" s="35">
        <v>42274</v>
      </c>
      <c r="F11" s="70">
        <f t="shared" ref="F11:F16" si="0">E11/D11*100</f>
        <v>101.2308429118774</v>
      </c>
      <c r="G11" s="35">
        <v>10</v>
      </c>
      <c r="H11" s="35"/>
      <c r="I11" s="35" t="s">
        <v>96</v>
      </c>
      <c r="J11" s="35" t="s">
        <v>96</v>
      </c>
      <c r="K11" s="35" t="s">
        <v>96</v>
      </c>
      <c r="L11" s="35"/>
      <c r="M11" s="35" t="s">
        <v>96</v>
      </c>
      <c r="N11" s="35" t="s">
        <v>28</v>
      </c>
      <c r="O11" s="35" t="s">
        <v>96</v>
      </c>
      <c r="P11" s="35" t="s">
        <v>29</v>
      </c>
      <c r="Q11" s="91">
        <v>9292435.1999999993</v>
      </c>
      <c r="R11" s="91">
        <v>9292435</v>
      </c>
      <c r="S11" s="89">
        <v>9062300.6300000008</v>
      </c>
      <c r="T11" s="90">
        <f t="shared" ref="T11:T16" si="1">S11/Q11*100</f>
        <v>97.523420233266748</v>
      </c>
      <c r="U11" s="90">
        <f t="shared" ref="U11:U16" si="2">S11/R11*100</f>
        <v>97.523422332251997</v>
      </c>
      <c r="V11" s="19" t="s">
        <v>299</v>
      </c>
    </row>
    <row r="12" spans="2:29" ht="63" customHeight="1" x14ac:dyDescent="0.25">
      <c r="B12" s="63" t="s">
        <v>103</v>
      </c>
      <c r="C12" s="35" t="s">
        <v>133</v>
      </c>
      <c r="D12" s="35">
        <v>33142</v>
      </c>
      <c r="E12" s="105">
        <v>33142</v>
      </c>
      <c r="F12" s="70">
        <f t="shared" si="0"/>
        <v>100</v>
      </c>
      <c r="G12" s="35">
        <v>0</v>
      </c>
      <c r="H12" s="35"/>
      <c r="I12" s="35" t="s">
        <v>96</v>
      </c>
      <c r="J12" s="35" t="s">
        <v>96</v>
      </c>
      <c r="K12" s="35" t="s">
        <v>96</v>
      </c>
      <c r="L12" s="35"/>
      <c r="M12" s="35" t="s">
        <v>96</v>
      </c>
      <c r="N12" s="35" t="s">
        <v>28</v>
      </c>
      <c r="O12" s="35" t="s">
        <v>96</v>
      </c>
      <c r="P12" s="35" t="s">
        <v>29</v>
      </c>
      <c r="Q12" s="35">
        <v>7332977.4800000004</v>
      </c>
      <c r="R12" s="35">
        <v>7332977.4800000004</v>
      </c>
      <c r="S12" s="90">
        <v>7252353.5199999996</v>
      </c>
      <c r="T12" s="90">
        <f t="shared" si="1"/>
        <v>98.900529011306872</v>
      </c>
      <c r="U12" s="90">
        <f t="shared" si="2"/>
        <v>98.900529011306872</v>
      </c>
      <c r="V12" s="19" t="s">
        <v>299</v>
      </c>
    </row>
    <row r="13" spans="2:29" ht="63" customHeight="1" x14ac:dyDescent="0.25">
      <c r="B13" s="69" t="s">
        <v>55</v>
      </c>
      <c r="C13" s="35" t="s">
        <v>95</v>
      </c>
      <c r="D13" s="35">
        <v>360</v>
      </c>
      <c r="E13" s="35">
        <v>360</v>
      </c>
      <c r="F13" s="70">
        <f t="shared" si="0"/>
        <v>100</v>
      </c>
      <c r="G13" s="35">
        <v>10</v>
      </c>
      <c r="H13" s="35"/>
      <c r="I13" s="35" t="s">
        <v>96</v>
      </c>
      <c r="J13" s="35" t="s">
        <v>96</v>
      </c>
      <c r="K13" s="35" t="s">
        <v>96</v>
      </c>
      <c r="L13" s="35"/>
      <c r="M13" s="35" t="s">
        <v>96</v>
      </c>
      <c r="N13" s="35" t="s">
        <v>28</v>
      </c>
      <c r="O13" s="35" t="s">
        <v>96</v>
      </c>
      <c r="P13" s="35" t="s">
        <v>29</v>
      </c>
      <c r="Q13" s="90">
        <v>1326155.6000000001</v>
      </c>
      <c r="R13" s="90">
        <v>1326155.6000000001</v>
      </c>
      <c r="S13" s="90">
        <v>1326155.6000000001</v>
      </c>
      <c r="T13" s="90">
        <f t="shared" si="1"/>
        <v>100</v>
      </c>
      <c r="U13" s="90">
        <f t="shared" si="2"/>
        <v>100</v>
      </c>
      <c r="V13" s="19" t="s">
        <v>299</v>
      </c>
    </row>
    <row r="14" spans="2:29" ht="75" customHeight="1" x14ac:dyDescent="0.25">
      <c r="B14" s="63" t="s">
        <v>134</v>
      </c>
      <c r="C14" s="35" t="s">
        <v>135</v>
      </c>
      <c r="D14" s="35">
        <v>28</v>
      </c>
      <c r="E14" s="35">
        <v>28</v>
      </c>
      <c r="F14" s="70">
        <f t="shared" si="0"/>
        <v>100</v>
      </c>
      <c r="G14" s="35">
        <v>10</v>
      </c>
      <c r="H14" s="35" t="s">
        <v>96</v>
      </c>
      <c r="I14" s="35" t="s">
        <v>96</v>
      </c>
      <c r="J14" s="35" t="s">
        <v>136</v>
      </c>
      <c r="K14" s="35" t="s">
        <v>96</v>
      </c>
      <c r="L14" s="35"/>
      <c r="M14" s="35" t="s">
        <v>96</v>
      </c>
      <c r="N14" s="35" t="s">
        <v>28</v>
      </c>
      <c r="O14" s="35" t="s">
        <v>96</v>
      </c>
      <c r="P14" s="35" t="s">
        <v>29</v>
      </c>
      <c r="Q14" s="90">
        <v>1855225</v>
      </c>
      <c r="R14" s="90">
        <v>1855225</v>
      </c>
      <c r="S14" s="90">
        <f>1393387.23+290122.35</f>
        <v>1683509.58</v>
      </c>
      <c r="T14" s="90">
        <f t="shared" si="1"/>
        <v>90.74422671104584</v>
      </c>
      <c r="U14" s="90">
        <f t="shared" si="2"/>
        <v>90.74422671104584</v>
      </c>
      <c r="V14" s="19" t="s">
        <v>299</v>
      </c>
    </row>
    <row r="15" spans="2:29" ht="46.5" customHeight="1" x14ac:dyDescent="0.25">
      <c r="B15" s="63" t="s">
        <v>137</v>
      </c>
      <c r="C15" s="35" t="s">
        <v>138</v>
      </c>
      <c r="D15" s="35">
        <v>10</v>
      </c>
      <c r="E15" s="35">
        <v>10</v>
      </c>
      <c r="F15" s="70">
        <f t="shared" si="0"/>
        <v>100</v>
      </c>
      <c r="G15" s="35">
        <v>10</v>
      </c>
      <c r="H15" s="35" t="s">
        <v>96</v>
      </c>
      <c r="I15" s="35" t="s">
        <v>96</v>
      </c>
      <c r="J15" s="35" t="s">
        <v>136</v>
      </c>
      <c r="K15" s="35" t="s">
        <v>96</v>
      </c>
      <c r="L15" s="35"/>
      <c r="M15" s="35" t="s">
        <v>96</v>
      </c>
      <c r="N15" s="35" t="s">
        <v>28</v>
      </c>
      <c r="O15" s="35" t="s">
        <v>96</v>
      </c>
      <c r="P15" s="35" t="s">
        <v>29</v>
      </c>
      <c r="Q15" s="35">
        <v>10197074.869999999</v>
      </c>
      <c r="R15" s="35">
        <v>10197074.869999999</v>
      </c>
      <c r="S15" s="35">
        <v>9477394.0999999996</v>
      </c>
      <c r="T15" s="90">
        <f t="shared" si="1"/>
        <v>92.94228218214505</v>
      </c>
      <c r="U15" s="90">
        <f t="shared" si="2"/>
        <v>92.94228218214505</v>
      </c>
      <c r="V15" s="19" t="s">
        <v>299</v>
      </c>
    </row>
    <row r="16" spans="2:29" ht="54" x14ac:dyDescent="0.25">
      <c r="B16" s="63" t="s">
        <v>139</v>
      </c>
      <c r="C16" s="35" t="s">
        <v>140</v>
      </c>
      <c r="D16" s="35">
        <v>3</v>
      </c>
      <c r="E16" s="35">
        <v>3</v>
      </c>
      <c r="F16" s="70">
        <f t="shared" si="0"/>
        <v>100</v>
      </c>
      <c r="G16" s="35">
        <v>10</v>
      </c>
      <c r="H16" s="35" t="s">
        <v>96</v>
      </c>
      <c r="I16" s="35" t="s">
        <v>96</v>
      </c>
      <c r="J16" s="35" t="s">
        <v>136</v>
      </c>
      <c r="K16" s="70" t="s">
        <v>96</v>
      </c>
      <c r="L16" s="35"/>
      <c r="M16" s="35" t="s">
        <v>96</v>
      </c>
      <c r="N16" s="35" t="s">
        <v>28</v>
      </c>
      <c r="O16" s="35" t="s">
        <v>96</v>
      </c>
      <c r="P16" s="35" t="s">
        <v>29</v>
      </c>
      <c r="Q16" s="35">
        <v>534425</v>
      </c>
      <c r="R16" s="35">
        <v>534425</v>
      </c>
      <c r="S16" s="35">
        <v>493014.01</v>
      </c>
      <c r="T16" s="90">
        <f t="shared" si="1"/>
        <v>92.251299995322071</v>
      </c>
      <c r="U16" s="90">
        <f t="shared" si="2"/>
        <v>92.251299995322071</v>
      </c>
      <c r="V16" s="19" t="s">
        <v>299</v>
      </c>
    </row>
    <row r="18" spans="1:22" ht="18.75" x14ac:dyDescent="0.3">
      <c r="Q18" s="106">
        <f>Q11+Q12+Q13+Q14+Q15+Q16</f>
        <v>30538293.149999999</v>
      </c>
      <c r="R18" s="106">
        <f>R11+R12+R13+R14+R15+R16</f>
        <v>30538292.950000003</v>
      </c>
      <c r="S18" s="106">
        <f>S11+S12+S13+S14+S15+S16</f>
        <v>29294727.440000001</v>
      </c>
    </row>
    <row r="20" spans="1:22" ht="22.5" x14ac:dyDescent="0.3">
      <c r="A20" s="76"/>
      <c r="B20" s="51" t="s">
        <v>300</v>
      </c>
      <c r="C20" s="52"/>
      <c r="D20" s="2"/>
      <c r="E20" s="193" t="s">
        <v>301</v>
      </c>
      <c r="F20" s="193"/>
      <c r="G20" s="2"/>
      <c r="H20" s="2"/>
      <c r="I20" s="2"/>
      <c r="J20" s="2"/>
      <c r="K20" s="2"/>
      <c r="L20" s="2"/>
      <c r="M20" s="2"/>
      <c r="N20" s="2"/>
      <c r="O20" s="2"/>
      <c r="P20" s="28"/>
      <c r="Q20" s="27"/>
      <c r="R20" s="53"/>
      <c r="S20" s="53"/>
      <c r="T20" s="53"/>
      <c r="U20" s="2"/>
      <c r="V20" s="68"/>
    </row>
    <row r="21" spans="1:22" ht="23.25" x14ac:dyDescent="0.35">
      <c r="B21" s="51"/>
      <c r="C21" s="78" t="s">
        <v>72</v>
      </c>
      <c r="D21" s="79"/>
      <c r="E21" s="192" t="s">
        <v>73</v>
      </c>
      <c r="F21" s="192"/>
    </row>
    <row r="22" spans="1:22" ht="23.25" x14ac:dyDescent="0.35">
      <c r="B22" s="51"/>
      <c r="C22" s="78"/>
      <c r="D22" s="79"/>
      <c r="E22" s="78"/>
      <c r="F22" s="78"/>
    </row>
    <row r="23" spans="1:22" ht="23.25" x14ac:dyDescent="0.35">
      <c r="B23" s="51"/>
      <c r="C23" s="78"/>
      <c r="D23" s="79"/>
      <c r="E23" s="78"/>
      <c r="F23" s="78"/>
    </row>
    <row r="24" spans="1:22" ht="23.25" x14ac:dyDescent="0.35">
      <c r="B24" s="51"/>
      <c r="C24" s="51"/>
      <c r="D24" s="51"/>
      <c r="E24" s="79"/>
      <c r="F24" s="79"/>
    </row>
    <row r="25" spans="1:22" ht="23.25" x14ac:dyDescent="0.35">
      <c r="B25" s="51"/>
      <c r="C25" s="51"/>
      <c r="D25" s="51"/>
      <c r="E25" s="79"/>
      <c r="F25" s="79"/>
    </row>
    <row r="26" spans="1:22" ht="23.25" x14ac:dyDescent="0.35">
      <c r="B26" s="51" t="s">
        <v>100</v>
      </c>
      <c r="C26" s="81"/>
      <c r="D26" s="79"/>
      <c r="E26" s="191" t="s">
        <v>141</v>
      </c>
      <c r="F26" s="191"/>
    </row>
    <row r="27" spans="1:22" ht="23.25" x14ac:dyDescent="0.35">
      <c r="B27" s="51"/>
      <c r="C27" s="78" t="s">
        <v>72</v>
      </c>
      <c r="D27" s="79"/>
      <c r="E27" s="192" t="s">
        <v>73</v>
      </c>
      <c r="F27" s="192"/>
    </row>
  </sheetData>
  <mergeCells count="50">
    <mergeCell ref="C1:W1"/>
    <mergeCell ref="B2:V2"/>
    <mergeCell ref="B3:V3"/>
    <mergeCell ref="B5:B8"/>
    <mergeCell ref="C5:G5"/>
    <mergeCell ref="H5:M5"/>
    <mergeCell ref="N5:N8"/>
    <mergeCell ref="O5:O8"/>
    <mergeCell ref="P5:P8"/>
    <mergeCell ref="Q5:Q8"/>
    <mergeCell ref="R5:R8"/>
    <mergeCell ref="S5:U5"/>
    <mergeCell ref="V5:V8"/>
    <mergeCell ref="C6:C8"/>
    <mergeCell ref="D6:G6"/>
    <mergeCell ref="H6:H8"/>
    <mergeCell ref="I6:M6"/>
    <mergeCell ref="S6:S8"/>
    <mergeCell ref="T6:U6"/>
    <mergeCell ref="D7:D8"/>
    <mergeCell ref="E7:F7"/>
    <mergeCell ref="G7:G8"/>
    <mergeCell ref="I7:I8"/>
    <mergeCell ref="J7:K7"/>
    <mergeCell ref="L7:L8"/>
    <mergeCell ref="M7:M8"/>
    <mergeCell ref="T7:T8"/>
    <mergeCell ref="U7:U8"/>
    <mergeCell ref="M9:M10"/>
    <mergeCell ref="B9:B10"/>
    <mergeCell ref="C9:C10"/>
    <mergeCell ref="D9:D10"/>
    <mergeCell ref="E9:E10"/>
    <mergeCell ref="G9:G10"/>
    <mergeCell ref="E26:F26"/>
    <mergeCell ref="E27:F27"/>
    <mergeCell ref="S9:S10"/>
    <mergeCell ref="U9:U10"/>
    <mergeCell ref="V9:V10"/>
    <mergeCell ref="E20:F20"/>
    <mergeCell ref="E21:F21"/>
    <mergeCell ref="N9:N10"/>
    <mergeCell ref="O9:O10"/>
    <mergeCell ref="P9:P10"/>
    <mergeCell ref="Q9:Q10"/>
    <mergeCell ref="R9:R10"/>
    <mergeCell ref="H9:H10"/>
    <mergeCell ref="I9:I10"/>
    <mergeCell ref="J9:J10"/>
    <mergeCell ref="L9:L10"/>
  </mergeCells>
  <pageMargins left="0.70899999999999996" right="0.70899999999999996" top="0.748" bottom="0.748" header="0.315" footer="0.315"/>
  <pageSetup paperSize="9" scale="33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view="pageBreakPreview" zoomScale="75" workbookViewId="0">
      <pane xSplit="1" ySplit="7" topLeftCell="B8" activePane="bottomRight" state="frozen"/>
      <selection activeCell="I13" sqref="I13"/>
      <selection pane="topRight"/>
      <selection pane="bottomLeft"/>
      <selection pane="bottomRight" activeCell="C1" sqref="C1:W1"/>
    </sheetView>
  </sheetViews>
  <sheetFormatPr defaultColWidth="10"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9.1406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18.140625" customWidth="1"/>
    <col min="20" max="20" width="15.7109375" customWidth="1"/>
    <col min="21" max="21" width="15.140625" customWidth="1"/>
    <col min="22" max="22" width="17.7109375" customWidth="1"/>
  </cols>
  <sheetData>
    <row r="1" spans="2:23" ht="90" customHeight="1" x14ac:dyDescent="0.25">
      <c r="C1" s="202" t="s">
        <v>304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2:23" ht="60.75" customHeight="1" x14ac:dyDescent="0.25">
      <c r="C2" s="230" t="s">
        <v>142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</row>
    <row r="4" spans="2:23" ht="52.5" customHeight="1" x14ac:dyDescent="0.25">
      <c r="B4" s="173" t="s">
        <v>1</v>
      </c>
      <c r="C4" s="178" t="s">
        <v>2</v>
      </c>
      <c r="D4" s="188"/>
      <c r="E4" s="188"/>
      <c r="F4" s="188"/>
      <c r="G4" s="179"/>
      <c r="H4" s="211" t="s">
        <v>3</v>
      </c>
      <c r="I4" s="212"/>
      <c r="J4" s="212"/>
      <c r="K4" s="212"/>
      <c r="L4" s="212"/>
      <c r="M4" s="213"/>
      <c r="N4" s="182" t="s">
        <v>4</v>
      </c>
      <c r="O4" s="182" t="s">
        <v>5</v>
      </c>
      <c r="P4" s="182" t="s">
        <v>6</v>
      </c>
      <c r="Q4" s="182" t="s">
        <v>7</v>
      </c>
      <c r="R4" s="182" t="s">
        <v>8</v>
      </c>
      <c r="S4" s="178" t="s">
        <v>9</v>
      </c>
      <c r="T4" s="188"/>
      <c r="U4" s="179"/>
      <c r="V4" s="173" t="s">
        <v>10</v>
      </c>
    </row>
    <row r="5" spans="2:23" ht="18" x14ac:dyDescent="0.25">
      <c r="B5" s="177"/>
      <c r="C5" s="173" t="s">
        <v>11</v>
      </c>
      <c r="D5" s="178" t="s">
        <v>12</v>
      </c>
      <c r="E5" s="188"/>
      <c r="F5" s="188"/>
      <c r="G5" s="179"/>
      <c r="H5" s="221" t="s">
        <v>13</v>
      </c>
      <c r="I5" s="223" t="s">
        <v>12</v>
      </c>
      <c r="J5" s="224"/>
      <c r="K5" s="224"/>
      <c r="L5" s="224"/>
      <c r="M5" s="225"/>
      <c r="N5" s="205"/>
      <c r="O5" s="183"/>
      <c r="P5" s="183"/>
      <c r="Q5" s="183"/>
      <c r="R5" s="183"/>
      <c r="S5" s="173" t="s">
        <v>14</v>
      </c>
      <c r="T5" s="178" t="s">
        <v>15</v>
      </c>
      <c r="U5" s="179"/>
      <c r="V5" s="177"/>
    </row>
    <row r="6" spans="2:23" ht="53.25" customHeight="1" x14ac:dyDescent="0.25">
      <c r="B6" s="177"/>
      <c r="C6" s="177"/>
      <c r="D6" s="180" t="s">
        <v>16</v>
      </c>
      <c r="E6" s="178" t="s">
        <v>17</v>
      </c>
      <c r="F6" s="179"/>
      <c r="G6" s="182" t="s">
        <v>18</v>
      </c>
      <c r="H6" s="190"/>
      <c r="I6" s="183" t="s">
        <v>16</v>
      </c>
      <c r="J6" s="207" t="s">
        <v>17</v>
      </c>
      <c r="K6" s="208"/>
      <c r="L6" s="185" t="s">
        <v>18</v>
      </c>
      <c r="M6" s="183" t="s">
        <v>18</v>
      </c>
      <c r="N6" s="183"/>
      <c r="O6" s="183"/>
      <c r="P6" s="183"/>
      <c r="Q6" s="183"/>
      <c r="R6" s="183"/>
      <c r="S6" s="177"/>
      <c r="T6" s="182" t="s">
        <v>19</v>
      </c>
      <c r="U6" s="182" t="s">
        <v>20</v>
      </c>
      <c r="V6" s="177"/>
    </row>
    <row r="7" spans="2:23" ht="190.5" customHeight="1" x14ac:dyDescent="0.25">
      <c r="B7" s="174"/>
      <c r="C7" s="174"/>
      <c r="D7" s="181"/>
      <c r="E7" s="3" t="s">
        <v>21</v>
      </c>
      <c r="F7" s="4" t="s">
        <v>22</v>
      </c>
      <c r="G7" s="201"/>
      <c r="H7" s="222"/>
      <c r="I7" s="201"/>
      <c r="J7" s="60" t="s">
        <v>21</v>
      </c>
      <c r="K7" s="60" t="s">
        <v>22</v>
      </c>
      <c r="L7" s="209"/>
      <c r="M7" s="201"/>
      <c r="N7" s="201"/>
      <c r="O7" s="201"/>
      <c r="P7" s="201"/>
      <c r="Q7" s="201"/>
      <c r="R7" s="201"/>
      <c r="S7" s="174"/>
      <c r="T7" s="201"/>
      <c r="U7" s="201"/>
      <c r="V7" s="174"/>
    </row>
    <row r="8" spans="2:23" ht="18" x14ac:dyDescent="0.25">
      <c r="B8" s="173">
        <v>1</v>
      </c>
      <c r="C8" s="173">
        <v>2</v>
      </c>
      <c r="D8" s="173">
        <v>3</v>
      </c>
      <c r="E8" s="173">
        <v>4</v>
      </c>
      <c r="F8" s="61">
        <v>5</v>
      </c>
      <c r="G8" s="173">
        <v>6</v>
      </c>
      <c r="H8" s="173">
        <v>7</v>
      </c>
      <c r="I8" s="173">
        <v>8</v>
      </c>
      <c r="J8" s="173">
        <v>9</v>
      </c>
      <c r="K8" s="61">
        <v>10</v>
      </c>
      <c r="L8" s="173">
        <v>11</v>
      </c>
      <c r="M8" s="173">
        <v>11</v>
      </c>
      <c r="N8" s="173">
        <v>12</v>
      </c>
      <c r="O8" s="173">
        <v>13</v>
      </c>
      <c r="P8" s="173">
        <v>14</v>
      </c>
      <c r="Q8" s="173">
        <v>15</v>
      </c>
      <c r="R8" s="173">
        <v>16</v>
      </c>
      <c r="S8" s="173">
        <v>17</v>
      </c>
      <c r="T8" s="61">
        <v>18</v>
      </c>
      <c r="U8" s="173">
        <v>19</v>
      </c>
      <c r="V8" s="173">
        <v>20</v>
      </c>
    </row>
    <row r="9" spans="2:23" ht="36" x14ac:dyDescent="0.25">
      <c r="B9" s="174"/>
      <c r="C9" s="174"/>
      <c r="D9" s="174"/>
      <c r="E9" s="174"/>
      <c r="F9" s="62" t="s">
        <v>23</v>
      </c>
      <c r="G9" s="174"/>
      <c r="H9" s="174"/>
      <c r="I9" s="174"/>
      <c r="J9" s="174"/>
      <c r="K9" s="62" t="s">
        <v>24</v>
      </c>
      <c r="L9" s="174"/>
      <c r="M9" s="174"/>
      <c r="N9" s="174"/>
      <c r="O9" s="174"/>
      <c r="P9" s="174"/>
      <c r="Q9" s="174"/>
      <c r="R9" s="174"/>
      <c r="S9" s="174"/>
      <c r="T9" s="62" t="s">
        <v>25</v>
      </c>
      <c r="U9" s="174"/>
      <c r="V9" s="174"/>
    </row>
    <row r="10" spans="2:23" ht="18" x14ac:dyDescent="0.25">
      <c r="B10" s="227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9"/>
    </row>
    <row r="11" spans="2:23" ht="84" customHeight="1" x14ac:dyDescent="0.25">
      <c r="B11" s="63" t="s">
        <v>134</v>
      </c>
      <c r="C11" s="35" t="s">
        <v>58</v>
      </c>
      <c r="D11" s="35">
        <v>63</v>
      </c>
      <c r="E11" s="35">
        <v>63</v>
      </c>
      <c r="F11" s="70">
        <f>E11/D11*100</f>
        <v>100</v>
      </c>
      <c r="G11" s="35">
        <v>10</v>
      </c>
      <c r="H11" s="107" t="s">
        <v>143</v>
      </c>
      <c r="I11" s="35">
        <v>0</v>
      </c>
      <c r="J11" s="35">
        <v>0</v>
      </c>
      <c r="K11" s="35" t="e">
        <f>I11/J11*100</f>
        <v>#DIV/0!</v>
      </c>
      <c r="L11" s="35"/>
      <c r="M11" s="35">
        <v>10</v>
      </c>
      <c r="N11" s="35" t="s">
        <v>28</v>
      </c>
      <c r="O11" s="35" t="s">
        <v>28</v>
      </c>
      <c r="P11" s="35" t="s">
        <v>29</v>
      </c>
      <c r="Q11" s="91">
        <v>1714250</v>
      </c>
      <c r="R11" s="35">
        <v>1714250</v>
      </c>
      <c r="S11" s="35">
        <v>1714250</v>
      </c>
      <c r="T11" s="90">
        <f>S11/Q11*100</f>
        <v>100</v>
      </c>
      <c r="U11" s="90">
        <f>S11/R11*100</f>
        <v>100</v>
      </c>
      <c r="V11" s="19" t="s">
        <v>299</v>
      </c>
    </row>
    <row r="12" spans="2:23" ht="60" customHeight="1" x14ac:dyDescent="0.25">
      <c r="B12" s="63" t="s">
        <v>137</v>
      </c>
      <c r="C12" s="35" t="s">
        <v>138</v>
      </c>
      <c r="D12" s="35">
        <v>30</v>
      </c>
      <c r="E12" s="35">
        <v>30</v>
      </c>
      <c r="F12" s="70">
        <f>E12/D12*100</f>
        <v>100</v>
      </c>
      <c r="G12" s="35">
        <v>10</v>
      </c>
      <c r="H12" s="108" t="s">
        <v>144</v>
      </c>
      <c r="I12" s="41">
        <v>94</v>
      </c>
      <c r="J12" s="41">
        <v>94</v>
      </c>
      <c r="K12" s="35">
        <f>I12/J12*100</f>
        <v>100</v>
      </c>
      <c r="L12" s="41"/>
      <c r="M12" s="41">
        <v>10</v>
      </c>
      <c r="N12" s="35" t="s">
        <v>28</v>
      </c>
      <c r="O12" s="35" t="s">
        <v>28</v>
      </c>
      <c r="P12" s="35" t="s">
        <v>29</v>
      </c>
      <c r="Q12" s="35">
        <v>50026141.75</v>
      </c>
      <c r="R12" s="35">
        <v>50026141.75</v>
      </c>
      <c r="S12" s="35">
        <v>47068539.009999998</v>
      </c>
      <c r="T12" s="90">
        <f>S12/Q12*100</f>
        <v>94.087885580342601</v>
      </c>
      <c r="U12" s="90">
        <f>S12/R12*100</f>
        <v>94.087885580342601</v>
      </c>
      <c r="V12" s="19" t="s">
        <v>299</v>
      </c>
    </row>
    <row r="13" spans="2:23" ht="72" customHeight="1" x14ac:dyDescent="0.25">
      <c r="B13" s="63" t="s">
        <v>139</v>
      </c>
      <c r="C13" s="35" t="s">
        <v>140</v>
      </c>
      <c r="D13" s="35">
        <v>4</v>
      </c>
      <c r="E13" s="35">
        <v>4</v>
      </c>
      <c r="F13" s="70">
        <f>E13/D13*100</f>
        <v>100</v>
      </c>
      <c r="G13" s="65">
        <v>10</v>
      </c>
      <c r="H13" s="109" t="s">
        <v>145</v>
      </c>
      <c r="I13" s="43">
        <v>4</v>
      </c>
      <c r="J13" s="43">
        <v>4</v>
      </c>
      <c r="K13" s="35">
        <f>I13/J13*100</f>
        <v>100</v>
      </c>
      <c r="L13" s="110"/>
      <c r="M13" s="43">
        <v>10</v>
      </c>
      <c r="N13" s="35" t="s">
        <v>28</v>
      </c>
      <c r="O13" s="35" t="s">
        <v>28</v>
      </c>
      <c r="P13" s="35" t="s">
        <v>29</v>
      </c>
      <c r="Q13" s="35">
        <v>825000</v>
      </c>
      <c r="R13" s="35">
        <v>825000</v>
      </c>
      <c r="S13" s="35">
        <v>825000</v>
      </c>
      <c r="T13" s="90">
        <f>S13/Q13*100</f>
        <v>100</v>
      </c>
      <c r="U13" s="90">
        <f>S13/R13*100</f>
        <v>100</v>
      </c>
      <c r="V13" s="19" t="s">
        <v>299</v>
      </c>
    </row>
    <row r="14" spans="2:23" ht="72" customHeight="1" x14ac:dyDescent="0.25">
      <c r="B14" s="63" t="s">
        <v>146</v>
      </c>
      <c r="C14" s="35" t="s">
        <v>135</v>
      </c>
      <c r="D14" s="35">
        <v>1</v>
      </c>
      <c r="E14" s="35">
        <v>0</v>
      </c>
      <c r="F14" s="70">
        <f>E14/D14*100</f>
        <v>0</v>
      </c>
      <c r="G14" s="35">
        <v>10</v>
      </c>
      <c r="H14" s="35" t="s">
        <v>96</v>
      </c>
      <c r="I14" s="35" t="s">
        <v>96</v>
      </c>
      <c r="J14" s="35" t="s">
        <v>96</v>
      </c>
      <c r="K14" s="35" t="s">
        <v>96</v>
      </c>
      <c r="L14" s="35"/>
      <c r="M14" s="35" t="s">
        <v>96</v>
      </c>
      <c r="N14" s="35" t="s">
        <v>28</v>
      </c>
      <c r="O14" s="35" t="s">
        <v>96</v>
      </c>
      <c r="P14" s="35" t="s">
        <v>29</v>
      </c>
      <c r="Q14" s="35">
        <v>840800</v>
      </c>
      <c r="R14" s="35">
        <v>840800</v>
      </c>
      <c r="S14" s="35">
        <v>840800</v>
      </c>
      <c r="T14" s="90">
        <f>S14/Q14*100</f>
        <v>100</v>
      </c>
      <c r="U14" s="90">
        <f>R14/S14*100</f>
        <v>100</v>
      </c>
      <c r="V14" s="19" t="s">
        <v>299</v>
      </c>
    </row>
    <row r="15" spans="2:23" x14ac:dyDescent="0.25">
      <c r="T15" s="74"/>
      <c r="U15" s="74"/>
    </row>
    <row r="16" spans="2:23" ht="18.75" x14ac:dyDescent="0.3">
      <c r="Q16" s="2">
        <f>Q11+Q12+Q13+Q14</f>
        <v>53406191.75</v>
      </c>
      <c r="R16" s="2">
        <f>R11+R12+R13+R14</f>
        <v>53406191.75</v>
      </c>
      <c r="S16" s="2">
        <f>S11+S12+S13+S14</f>
        <v>50448589.009999998</v>
      </c>
      <c r="T16" s="74"/>
      <c r="U16" s="74"/>
    </row>
    <row r="17" spans="1:22" x14ac:dyDescent="0.25">
      <c r="B17" s="111"/>
      <c r="T17" s="74"/>
      <c r="U17" s="74"/>
    </row>
    <row r="18" spans="1:22" ht="22.5" x14ac:dyDescent="0.3">
      <c r="A18" s="76"/>
      <c r="B18" s="51" t="s">
        <v>300</v>
      </c>
      <c r="C18" s="52"/>
      <c r="D18" s="2"/>
      <c r="E18" s="193" t="s">
        <v>301</v>
      </c>
      <c r="F18" s="193"/>
      <c r="G18" s="2"/>
      <c r="H18" s="2"/>
      <c r="I18" s="2"/>
      <c r="J18" s="2"/>
      <c r="K18" s="2"/>
      <c r="L18" s="2"/>
      <c r="M18" s="2"/>
      <c r="N18" s="2"/>
      <c r="O18" s="2"/>
      <c r="P18" s="28"/>
      <c r="Q18" s="27"/>
      <c r="R18" s="53"/>
      <c r="S18" s="53"/>
      <c r="T18" s="53"/>
      <c r="U18" s="2"/>
      <c r="V18" s="68"/>
    </row>
    <row r="19" spans="1:22" ht="23.25" x14ac:dyDescent="0.35">
      <c r="B19" s="51"/>
      <c r="C19" s="78" t="s">
        <v>72</v>
      </c>
      <c r="D19" s="79"/>
      <c r="E19" s="192" t="s">
        <v>73</v>
      </c>
      <c r="F19" s="192"/>
      <c r="T19" s="74"/>
      <c r="U19" s="74"/>
    </row>
    <row r="20" spans="1:22" ht="23.25" x14ac:dyDescent="0.35">
      <c r="B20" s="51"/>
      <c r="C20" s="78"/>
      <c r="D20" s="79"/>
      <c r="E20" s="78"/>
      <c r="F20" s="78"/>
      <c r="T20" s="74"/>
      <c r="U20" s="74"/>
    </row>
    <row r="21" spans="1:22" ht="23.25" x14ac:dyDescent="0.35">
      <c r="B21" s="51"/>
      <c r="C21" s="78"/>
      <c r="D21" s="79"/>
      <c r="E21" s="78"/>
      <c r="F21" s="78"/>
      <c r="T21" s="74"/>
      <c r="U21" s="74"/>
    </row>
    <row r="22" spans="1:22" ht="23.25" x14ac:dyDescent="0.35">
      <c r="B22" s="51"/>
      <c r="C22" s="51"/>
      <c r="D22" s="51"/>
      <c r="E22" s="79"/>
      <c r="F22" s="79"/>
      <c r="T22" s="74"/>
      <c r="U22" s="74"/>
    </row>
    <row r="23" spans="1:22" ht="23.25" x14ac:dyDescent="0.35">
      <c r="B23" s="51" t="s">
        <v>100</v>
      </c>
      <c r="C23" s="51"/>
      <c r="D23" s="51"/>
      <c r="E23" s="79" t="s">
        <v>147</v>
      </c>
      <c r="F23" s="79"/>
      <c r="T23" s="74"/>
      <c r="U23" s="74"/>
    </row>
    <row r="24" spans="1:22" ht="23.25" hidden="1" x14ac:dyDescent="0.35">
      <c r="B24" s="51" t="s">
        <v>74</v>
      </c>
      <c r="C24" s="81"/>
      <c r="D24" s="79"/>
      <c r="E24" s="191" t="s">
        <v>147</v>
      </c>
      <c r="F24" s="191"/>
      <c r="T24" s="74"/>
      <c r="U24" s="74"/>
    </row>
    <row r="25" spans="1:22" ht="23.25" x14ac:dyDescent="0.35">
      <c r="B25" s="51"/>
      <c r="C25" s="78" t="s">
        <v>72</v>
      </c>
      <c r="D25" s="79"/>
      <c r="E25" s="192" t="s">
        <v>73</v>
      </c>
      <c r="F25" s="192"/>
      <c r="T25" s="74"/>
      <c r="U25" s="74"/>
    </row>
    <row r="26" spans="1:22" x14ac:dyDescent="0.25">
      <c r="T26" s="74"/>
      <c r="U26" s="74"/>
    </row>
    <row r="27" spans="1:22" x14ac:dyDescent="0.25">
      <c r="T27" s="74"/>
      <c r="U27" s="74"/>
    </row>
    <row r="28" spans="1:22" x14ac:dyDescent="0.25">
      <c r="T28" s="74"/>
      <c r="U28" s="74"/>
    </row>
    <row r="29" spans="1:22" x14ac:dyDescent="0.25">
      <c r="T29" s="74"/>
      <c r="U29" s="74"/>
    </row>
    <row r="30" spans="1:22" x14ac:dyDescent="0.25">
      <c r="T30" s="74"/>
      <c r="U30" s="74"/>
    </row>
    <row r="31" spans="1:22" x14ac:dyDescent="0.25">
      <c r="T31" s="74"/>
      <c r="U31" s="74"/>
    </row>
    <row r="32" spans="1:22" x14ac:dyDescent="0.25">
      <c r="T32" s="74"/>
      <c r="U32" s="74"/>
    </row>
    <row r="33" spans="20:21" x14ac:dyDescent="0.25">
      <c r="T33" s="74"/>
      <c r="U33" s="74"/>
    </row>
    <row r="34" spans="20:21" x14ac:dyDescent="0.25">
      <c r="T34" s="74"/>
      <c r="U34" s="74"/>
    </row>
    <row r="35" spans="20:21" x14ac:dyDescent="0.25">
      <c r="T35" s="74"/>
      <c r="U35" s="74"/>
    </row>
    <row r="36" spans="20:21" x14ac:dyDescent="0.25">
      <c r="T36" s="74"/>
      <c r="U36" s="74"/>
    </row>
  </sheetData>
  <mergeCells count="50"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M5"/>
    <mergeCell ref="S5:S7"/>
    <mergeCell ref="T5:U5"/>
    <mergeCell ref="D6:D7"/>
    <mergeCell ref="E6:F6"/>
    <mergeCell ref="G6:G7"/>
    <mergeCell ref="I6:I7"/>
    <mergeCell ref="J6:K6"/>
    <mergeCell ref="L6:L7"/>
    <mergeCell ref="M6:M7"/>
    <mergeCell ref="T6:T7"/>
    <mergeCell ref="U6:U7"/>
    <mergeCell ref="V8:V9"/>
    <mergeCell ref="B10:V10"/>
    <mergeCell ref="E18:F18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19:F19"/>
    <mergeCell ref="E24:F24"/>
    <mergeCell ref="E25:F25"/>
    <mergeCell ref="S8:S9"/>
    <mergeCell ref="U8:U9"/>
    <mergeCell ref="E8:E9"/>
    <mergeCell ref="G8:G9"/>
  </mergeCells>
  <pageMargins left="0.70899999999999996" right="0.70899999999999996" top="0.748" bottom="0.748" header="0.315" footer="0.315"/>
  <pageSetup paperSize="9" scale="32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Лидер</vt:lpstr>
      <vt:lpstr>Самбо</vt:lpstr>
      <vt:lpstr>АМС</vt:lpstr>
      <vt:lpstr>Ледовая</vt:lpstr>
      <vt:lpstr>Алые паруса</vt:lpstr>
      <vt:lpstr>Клубы</vt:lpstr>
      <vt:lpstr>'Алые паруса'!Print_Titles</vt:lpstr>
      <vt:lpstr>АМС!Print_Titles</vt:lpstr>
      <vt:lpstr>Клубы!Print_Titles</vt:lpstr>
      <vt:lpstr>Ледовая!Print_Titles</vt:lpstr>
      <vt:lpstr>Лидер!Print_Titles</vt:lpstr>
      <vt:lpstr>Самбо!Print_Titles</vt:lpstr>
      <vt:lpstr>Клубы!Область_печати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Зоя Ивановна</dc:creator>
  <cp:lastModifiedBy>Снедкова Елена Владимировна</cp:lastModifiedBy>
  <cp:revision>156</cp:revision>
  <dcterms:created xsi:type="dcterms:W3CDTF">2023-04-28T04:43:05Z</dcterms:created>
  <dcterms:modified xsi:type="dcterms:W3CDTF">2026-01-29T08:52:46Z</dcterms:modified>
</cp:coreProperties>
</file>