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nedkova\Desktop\"/>
    </mc:Choice>
  </mc:AlternateContent>
  <bookViews>
    <workbookView xWindow="0" yWindow="0" windowWidth="28800" windowHeight="10935" firstSheet="20" activeTab="30"/>
  </bookViews>
  <sheets>
    <sheet name="САД1" sheetId="18" r:id="rId1"/>
    <sheet name="САД2" sheetId="19" r:id="rId2"/>
    <sheet name="САД3" sheetId="20" r:id="rId3"/>
    <sheet name="САД4" sheetId="21" r:id="rId4"/>
    <sheet name="САД5" sheetId="22" r:id="rId5"/>
    <sheet name="САД6" sheetId="23" r:id="rId6"/>
    <sheet name="САД7" sheetId="24" r:id="rId7"/>
    <sheet name="САД8" sheetId="25" r:id="rId8"/>
    <sheet name="САД9" sheetId="26" r:id="rId9"/>
    <sheet name="САД11" sheetId="27" r:id="rId10"/>
    <sheet name="САД12" sheetId="28" r:id="rId11"/>
    <sheet name="САД13" sheetId="29" r:id="rId12"/>
    <sheet name="САД17" sheetId="30" r:id="rId13"/>
    <sheet name="САД19" sheetId="31" r:id="rId14"/>
    <sheet name="САД22" sheetId="32" r:id="rId15"/>
    <sheet name="САД24" sheetId="33" r:id="rId16"/>
    <sheet name="САД26" sheetId="34" r:id="rId17"/>
    <sheet name="САД28" sheetId="35" r:id="rId18"/>
    <sheet name="САД29" sheetId="36" r:id="rId19"/>
    <sheet name="САД31" sheetId="37" r:id="rId20"/>
    <sheet name="САД34" sheetId="38" r:id="rId21"/>
    <sheet name="САД36" sheetId="39" r:id="rId22"/>
    <sheet name="САД23" sheetId="40" r:id="rId23"/>
    <sheet name="САД40" sheetId="41" r:id="rId24"/>
    <sheet name="САД41" sheetId="42" r:id="rId25"/>
    <sheet name="САД42" sheetId="43" r:id="rId26"/>
    <sheet name="САД45" sheetId="44" r:id="rId27"/>
    <sheet name="САД47" sheetId="45" r:id="rId28"/>
    <sheet name="САД48" sheetId="46" r:id="rId29"/>
    <sheet name="САД69" sheetId="47" r:id="rId30"/>
    <sheet name="импульс" sheetId="13" r:id="rId31"/>
    <sheet name="КДП " sheetId="14" r:id="rId32"/>
    <sheet name="ЦОПО " sheetId="15" r:id="rId33"/>
    <sheet name="ЗОЛ " sheetId="16" r:id="rId34"/>
    <sheet name="ДДТ" sheetId="17" r:id="rId35"/>
    <sheet name="СОШ1 " sheetId="1" r:id="rId36"/>
    <sheet name="СОШ2" sheetId="2" r:id="rId37"/>
    <sheet name="СОШ3 " sheetId="3" r:id="rId38"/>
    <sheet name="СОШ4" sheetId="4" r:id="rId39"/>
    <sheet name="СОШ7" sheetId="5" r:id="rId40"/>
    <sheet name="СОШ9 " sheetId="6" r:id="rId41"/>
    <sheet name="СОШ16 " sheetId="7" r:id="rId42"/>
    <sheet name="СОШ22 " sheetId="8" r:id="rId43"/>
    <sheet name="СОШ24" sheetId="9" r:id="rId44"/>
    <sheet name="СОШ25" sheetId="10" r:id="rId45"/>
    <sheet name="СОШ29 " sheetId="11" r:id="rId46"/>
    <sheet name="СОШ33" sheetId="12" r:id="rId47"/>
  </sheets>
  <definedNames>
    <definedName name="Print_Titles" localSheetId="34">ДДТ!$3:$8</definedName>
    <definedName name="Print_Titles" localSheetId="33">'ЗОЛ '!$3:$8</definedName>
    <definedName name="Print_Titles" localSheetId="30">импульс!$3:$8</definedName>
    <definedName name="Print_Titles" localSheetId="31">'КДП '!$3:$8</definedName>
    <definedName name="Print_Titles" localSheetId="0">САД1!$3:$8</definedName>
    <definedName name="Print_Titles" localSheetId="9">САД11!$3:$8</definedName>
    <definedName name="Print_Titles" localSheetId="11">САД13!$3:$8</definedName>
    <definedName name="Print_Titles" localSheetId="12">САД17!$3:$8</definedName>
    <definedName name="Print_Titles" localSheetId="13">САД19!$3:$8</definedName>
    <definedName name="Print_Titles" localSheetId="1">САД2!$3:$8</definedName>
    <definedName name="Print_Titles" localSheetId="14">САД23!$3:$8</definedName>
    <definedName name="Print_Titles" localSheetId="22">САД36!$3:$8</definedName>
    <definedName name="Print_Titles" localSheetId="15">САД24!$3:$8</definedName>
    <definedName name="Print_Titles" localSheetId="16">САД26!$3:$8</definedName>
    <definedName name="Print_Titles" localSheetId="17">САД28!$3:$8</definedName>
    <definedName name="Print_Titles" localSheetId="18">САД29!$3:$8</definedName>
    <definedName name="Print_Titles" localSheetId="2">САД3!$3:$8</definedName>
    <definedName name="Print_Titles" localSheetId="19">САД31!$3:$8</definedName>
    <definedName name="Print_Titles" localSheetId="20">САД34!$3:$8</definedName>
    <definedName name="Print_Titles" localSheetId="21">САД22!$3:$8</definedName>
    <definedName name="Print_Titles" localSheetId="3">САД4!$3:$8</definedName>
    <definedName name="Print_Titles" localSheetId="23">САД40!$3:$8</definedName>
    <definedName name="Print_Titles" localSheetId="24">САД41!$3:$8</definedName>
    <definedName name="Print_Titles" localSheetId="25">САД42!$3:$8</definedName>
    <definedName name="Print_Titles" localSheetId="26">САД45!$3:$8</definedName>
    <definedName name="Print_Titles" localSheetId="27">САД47!$3:$8</definedName>
    <definedName name="Print_Titles" localSheetId="28">САД48!$3:$8</definedName>
    <definedName name="Print_Titles" localSheetId="4">САД5!$3:$8</definedName>
    <definedName name="Print_Titles" localSheetId="5">САД6!$3:$8</definedName>
    <definedName name="Print_Titles" localSheetId="29">САД69!$3:$8</definedName>
    <definedName name="Print_Titles" localSheetId="6">САД7!$3:$8</definedName>
    <definedName name="Print_Titles" localSheetId="7">САД8!$3:$8</definedName>
    <definedName name="Print_Titles" localSheetId="8">САД9!$3:$8</definedName>
    <definedName name="Print_Titles" localSheetId="35">'СОШ1 '!$3:$8</definedName>
    <definedName name="Print_Titles" localSheetId="41">'СОШ16 '!$3:$8</definedName>
    <definedName name="Print_Titles" localSheetId="36">СОШ2!$3:$8</definedName>
    <definedName name="Print_Titles" localSheetId="42">'СОШ22 '!$3:$8</definedName>
    <definedName name="Print_Titles" localSheetId="43">СОШ24!$3:$8</definedName>
    <definedName name="Print_Titles" localSheetId="44">СОШ25!$3:$8</definedName>
    <definedName name="Print_Titles" localSheetId="45">'СОШ29 '!$3:$8</definedName>
    <definedName name="Print_Titles" localSheetId="37">'СОШ3 '!$3:$8</definedName>
    <definedName name="Print_Titles" localSheetId="46">СОШ33!$3:$8</definedName>
    <definedName name="Print_Titles" localSheetId="38">СОШ4!$3:$8</definedName>
    <definedName name="Print_Titles" localSheetId="39">СОШ7!$3:$8</definedName>
    <definedName name="Print_Titles" localSheetId="40">'СОШ9 '!$3:$8</definedName>
    <definedName name="Print_Titles" localSheetId="32">'ЦОПО '!$3:$8</definedName>
    <definedName name="_xlnm.Print_Area" localSheetId="35">'СОШ1 '!$A$1:$U$31</definedName>
  </definedNames>
  <calcPr calcId="152511"/>
  <fileRecoveryPr repairLoad="1"/>
</workbook>
</file>

<file path=xl/calcChain.xml><?xml version="1.0" encoding="utf-8"?>
<calcChain xmlns="http://schemas.openxmlformats.org/spreadsheetml/2006/main">
  <c r="R12" i="47" l="1"/>
  <c r="Q12" i="47"/>
  <c r="P12" i="47"/>
  <c r="T11" i="47"/>
  <c r="S11" i="47"/>
  <c r="K11" i="47"/>
  <c r="F11" i="47"/>
  <c r="T10" i="47"/>
  <c r="S10" i="47"/>
  <c r="K10" i="47"/>
  <c r="F10" i="47"/>
  <c r="T9" i="47"/>
  <c r="S9" i="47"/>
  <c r="K9" i="47"/>
  <c r="F9" i="47"/>
  <c r="R12" i="46"/>
  <c r="Q12" i="46"/>
  <c r="P12" i="46"/>
  <c r="T11" i="46"/>
  <c r="S11" i="46"/>
  <c r="K11" i="46"/>
  <c r="F11" i="46"/>
  <c r="T10" i="46"/>
  <c r="S10" i="46"/>
  <c r="K10" i="46"/>
  <c r="F10" i="46"/>
  <c r="T9" i="46"/>
  <c r="S9" i="46"/>
  <c r="K9" i="46"/>
  <c r="F9" i="46"/>
  <c r="R12" i="45"/>
  <c r="Q12" i="45"/>
  <c r="P12" i="45"/>
  <c r="T11" i="45"/>
  <c r="S11" i="45"/>
  <c r="K11" i="45"/>
  <c r="F11" i="45"/>
  <c r="T10" i="45"/>
  <c r="S10" i="45"/>
  <c r="K10" i="45"/>
  <c r="F10" i="45"/>
  <c r="T9" i="45"/>
  <c r="S9" i="45"/>
  <c r="K9" i="45"/>
  <c r="F9" i="45"/>
  <c r="R12" i="44"/>
  <c r="Q12" i="44"/>
  <c r="P12" i="44"/>
  <c r="T11" i="44"/>
  <c r="S11" i="44"/>
  <c r="K11" i="44"/>
  <c r="F11" i="44"/>
  <c r="T10" i="44"/>
  <c r="S10" i="44"/>
  <c r="K10" i="44"/>
  <c r="F10" i="44"/>
  <c r="T9" i="44"/>
  <c r="S9" i="44"/>
  <c r="K9" i="44"/>
  <c r="F9" i="44"/>
  <c r="R12" i="43"/>
  <c r="Q12" i="43"/>
  <c r="P12" i="43"/>
  <c r="T11" i="43"/>
  <c r="S11" i="43"/>
  <c r="K11" i="43"/>
  <c r="F11" i="43"/>
  <c r="T10" i="43"/>
  <c r="S10" i="43"/>
  <c r="K10" i="43"/>
  <c r="F10" i="43"/>
  <c r="T9" i="43"/>
  <c r="S9" i="43"/>
  <c r="K9" i="43"/>
  <c r="F9" i="43"/>
  <c r="R12" i="42"/>
  <c r="Q12" i="42"/>
  <c r="P12" i="42"/>
  <c r="T11" i="42"/>
  <c r="S11" i="42"/>
  <c r="K11" i="42"/>
  <c r="F11" i="42"/>
  <c r="T10" i="42"/>
  <c r="S10" i="42"/>
  <c r="K10" i="42"/>
  <c r="F10" i="42"/>
  <c r="T9" i="42"/>
  <c r="S9" i="42"/>
  <c r="K9" i="42"/>
  <c r="F9" i="42"/>
  <c r="R12" i="41"/>
  <c r="Q12" i="41"/>
  <c r="P12" i="41"/>
  <c r="T11" i="41"/>
  <c r="S11" i="41"/>
  <c r="K11" i="41"/>
  <c r="F11" i="41"/>
  <c r="T10" i="41"/>
  <c r="S10" i="41"/>
  <c r="K10" i="41"/>
  <c r="F10" i="41"/>
  <c r="T9" i="41"/>
  <c r="S9" i="41"/>
  <c r="K9" i="41"/>
  <c r="F9" i="41"/>
  <c r="R12" i="40"/>
  <c r="Q12" i="40"/>
  <c r="P12" i="40"/>
  <c r="T11" i="40"/>
  <c r="S11" i="40"/>
  <c r="K11" i="40"/>
  <c r="F11" i="40"/>
  <c r="T10" i="40"/>
  <c r="S10" i="40"/>
  <c r="K10" i="40"/>
  <c r="F10" i="40"/>
  <c r="T9" i="40"/>
  <c r="S9" i="40"/>
  <c r="K9" i="40"/>
  <c r="F9" i="40"/>
  <c r="R12" i="39"/>
  <c r="Q12" i="39"/>
  <c r="P12" i="39"/>
  <c r="T11" i="39"/>
  <c r="S11" i="39"/>
  <c r="K11" i="39"/>
  <c r="F11" i="39"/>
  <c r="T10" i="39"/>
  <c r="S10" i="39"/>
  <c r="K10" i="39"/>
  <c r="F10" i="39"/>
  <c r="T9" i="39"/>
  <c r="S9" i="39"/>
  <c r="K9" i="39"/>
  <c r="F9" i="39"/>
  <c r="R12" i="38"/>
  <c r="Q12" i="38"/>
  <c r="P12" i="38"/>
  <c r="T11" i="38"/>
  <c r="S11" i="38"/>
  <c r="K11" i="38"/>
  <c r="F11" i="38"/>
  <c r="T10" i="38"/>
  <c r="S10" i="38"/>
  <c r="K10" i="38"/>
  <c r="F10" i="38"/>
  <c r="T9" i="38"/>
  <c r="S9" i="38"/>
  <c r="K9" i="38"/>
  <c r="F9" i="38"/>
  <c r="R12" i="37"/>
  <c r="Q12" i="37"/>
  <c r="P12" i="37"/>
  <c r="T11" i="37"/>
  <c r="S11" i="37"/>
  <c r="K11" i="37"/>
  <c r="F11" i="37"/>
  <c r="T10" i="37"/>
  <c r="S10" i="37"/>
  <c r="K10" i="37"/>
  <c r="F10" i="37"/>
  <c r="T9" i="37"/>
  <c r="S9" i="37"/>
  <c r="K9" i="37"/>
  <c r="F9" i="37"/>
  <c r="R12" i="36"/>
  <c r="Q12" i="36"/>
  <c r="P12" i="36"/>
  <c r="T11" i="36"/>
  <c r="S11" i="36"/>
  <c r="K11" i="36"/>
  <c r="F11" i="36"/>
  <c r="T10" i="36"/>
  <c r="S10" i="36"/>
  <c r="K10" i="36"/>
  <c r="F10" i="36"/>
  <c r="T9" i="36"/>
  <c r="S9" i="36"/>
  <c r="K9" i="36"/>
  <c r="F9" i="36"/>
  <c r="R12" i="35"/>
  <c r="Q12" i="35"/>
  <c r="P12" i="35"/>
  <c r="T11" i="35"/>
  <c r="S11" i="35"/>
  <c r="K11" i="35"/>
  <c r="F11" i="35"/>
  <c r="T10" i="35"/>
  <c r="S10" i="35"/>
  <c r="K10" i="35"/>
  <c r="F10" i="35"/>
  <c r="T9" i="35"/>
  <c r="S9" i="35"/>
  <c r="K9" i="35"/>
  <c r="F9" i="35"/>
  <c r="R12" i="34"/>
  <c r="Q12" i="34"/>
  <c r="P12" i="34"/>
  <c r="T11" i="34"/>
  <c r="S11" i="34"/>
  <c r="K11" i="34"/>
  <c r="F11" i="34"/>
  <c r="T10" i="34"/>
  <c r="S10" i="34"/>
  <c r="K10" i="34"/>
  <c r="F10" i="34"/>
  <c r="T9" i="34"/>
  <c r="S9" i="34"/>
  <c r="K9" i="34"/>
  <c r="F9" i="34"/>
  <c r="R12" i="33"/>
  <c r="Q12" i="33"/>
  <c r="P12" i="33"/>
  <c r="T11" i="33"/>
  <c r="S11" i="33"/>
  <c r="K11" i="33"/>
  <c r="F11" i="33"/>
  <c r="T10" i="33"/>
  <c r="S10" i="33"/>
  <c r="K10" i="33"/>
  <c r="F10" i="33"/>
  <c r="T9" i="33"/>
  <c r="S9" i="33"/>
  <c r="K9" i="33"/>
  <c r="F9" i="33"/>
  <c r="R12" i="32"/>
  <c r="Q12" i="32"/>
  <c r="P12" i="32"/>
  <c r="T11" i="32"/>
  <c r="S11" i="32"/>
  <c r="K11" i="32"/>
  <c r="F11" i="32"/>
  <c r="T10" i="32"/>
  <c r="S10" i="32"/>
  <c r="K10" i="32"/>
  <c r="F10" i="32"/>
  <c r="T9" i="32"/>
  <c r="S9" i="32"/>
  <c r="K9" i="32"/>
  <c r="F9" i="32"/>
  <c r="R12" i="31"/>
  <c r="Q12" i="31"/>
  <c r="P12" i="31"/>
  <c r="T11" i="31"/>
  <c r="S11" i="31"/>
  <c r="K11" i="31"/>
  <c r="F11" i="31"/>
  <c r="T10" i="31"/>
  <c r="S10" i="31"/>
  <c r="K10" i="31"/>
  <c r="F10" i="31"/>
  <c r="T9" i="31"/>
  <c r="S9" i="31"/>
  <c r="K9" i="31"/>
  <c r="F9" i="31"/>
  <c r="R12" i="30"/>
  <c r="Q12" i="30"/>
  <c r="P12" i="30"/>
  <c r="T11" i="30"/>
  <c r="S11" i="30"/>
  <c r="K11" i="30"/>
  <c r="F11" i="30"/>
  <c r="T10" i="30"/>
  <c r="S10" i="30"/>
  <c r="K10" i="30"/>
  <c r="F10" i="30"/>
  <c r="T9" i="30"/>
  <c r="S9" i="30"/>
  <c r="K9" i="30"/>
  <c r="F9" i="30"/>
  <c r="R12" i="29"/>
  <c r="Q12" i="29"/>
  <c r="P12" i="29"/>
  <c r="T11" i="29"/>
  <c r="S11" i="29"/>
  <c r="K11" i="29"/>
  <c r="F11" i="29"/>
  <c r="T10" i="29"/>
  <c r="S10" i="29"/>
  <c r="K10" i="29"/>
  <c r="F10" i="29"/>
  <c r="T9" i="29"/>
  <c r="S9" i="29"/>
  <c r="K9" i="29"/>
  <c r="F9" i="29"/>
  <c r="R12" i="28"/>
  <c r="Q12" i="28"/>
  <c r="P12" i="28"/>
  <c r="T11" i="28"/>
  <c r="S11" i="28"/>
  <c r="K11" i="28"/>
  <c r="F11" i="28"/>
  <c r="T10" i="28"/>
  <c r="S10" i="28"/>
  <c r="K10" i="28"/>
  <c r="F10" i="28"/>
  <c r="T9" i="28"/>
  <c r="S9" i="28"/>
  <c r="K9" i="28"/>
  <c r="F9" i="28"/>
  <c r="R12" i="27"/>
  <c r="Q12" i="27"/>
  <c r="P12" i="27"/>
  <c r="T11" i="27"/>
  <c r="S11" i="27"/>
  <c r="K11" i="27"/>
  <c r="F11" i="27"/>
  <c r="T10" i="27"/>
  <c r="S10" i="27"/>
  <c r="K10" i="27"/>
  <c r="F10" i="27"/>
  <c r="T9" i="27"/>
  <c r="S9" i="27"/>
  <c r="K9" i="27"/>
  <c r="F9" i="27"/>
  <c r="R12" i="26"/>
  <c r="Q12" i="26"/>
  <c r="P12" i="26"/>
  <c r="T11" i="26"/>
  <c r="S11" i="26"/>
  <c r="K11" i="26"/>
  <c r="F11" i="26"/>
  <c r="T10" i="26"/>
  <c r="S10" i="26"/>
  <c r="K10" i="26"/>
  <c r="F10" i="26"/>
  <c r="T9" i="26"/>
  <c r="S9" i="26"/>
  <c r="K9" i="26"/>
  <c r="R12" i="25"/>
  <c r="Q12" i="25"/>
  <c r="P12" i="25"/>
  <c r="T11" i="25"/>
  <c r="S11" i="25"/>
  <c r="K11" i="25"/>
  <c r="F11" i="25"/>
  <c r="T10" i="25"/>
  <c r="S10" i="25"/>
  <c r="K10" i="25"/>
  <c r="F10" i="25"/>
  <c r="T9" i="25"/>
  <c r="S9" i="25"/>
  <c r="K9" i="25"/>
  <c r="F9" i="25"/>
  <c r="R12" i="24"/>
  <c r="Q12" i="24"/>
  <c r="P12" i="24"/>
  <c r="T11" i="24"/>
  <c r="S11" i="24"/>
  <c r="K11" i="24"/>
  <c r="F11" i="24"/>
  <c r="T10" i="24"/>
  <c r="S10" i="24"/>
  <c r="K10" i="24"/>
  <c r="F10" i="24"/>
  <c r="T9" i="24"/>
  <c r="S9" i="24"/>
  <c r="K9" i="24"/>
  <c r="F9" i="24"/>
  <c r="R12" i="23"/>
  <c r="Q12" i="23"/>
  <c r="P12" i="23"/>
  <c r="T11" i="23"/>
  <c r="S11" i="23"/>
  <c r="K11" i="23"/>
  <c r="F11" i="23"/>
  <c r="T10" i="23"/>
  <c r="S10" i="23"/>
  <c r="K10" i="23"/>
  <c r="F10" i="23"/>
  <c r="T9" i="23"/>
  <c r="S9" i="23"/>
  <c r="K9" i="23"/>
  <c r="F9" i="23"/>
  <c r="R12" i="22"/>
  <c r="Q12" i="22"/>
  <c r="P12" i="22"/>
  <c r="T11" i="22"/>
  <c r="S11" i="22"/>
  <c r="K11" i="22"/>
  <c r="F11" i="22"/>
  <c r="T10" i="22"/>
  <c r="S10" i="22"/>
  <c r="K10" i="22"/>
  <c r="F10" i="22"/>
  <c r="T9" i="22"/>
  <c r="S9" i="22"/>
  <c r="K9" i="22"/>
  <c r="F9" i="22"/>
  <c r="R12" i="21"/>
  <c r="Q12" i="21"/>
  <c r="P12" i="21"/>
  <c r="T11" i="21"/>
  <c r="S11" i="21"/>
  <c r="K11" i="21"/>
  <c r="F11" i="21"/>
  <c r="T10" i="21"/>
  <c r="S10" i="21"/>
  <c r="K10" i="21"/>
  <c r="F10" i="21"/>
  <c r="T9" i="21"/>
  <c r="S9" i="21"/>
  <c r="K9" i="21"/>
  <c r="F9" i="21"/>
  <c r="R12" i="20"/>
  <c r="Q12" i="20"/>
  <c r="P12" i="20"/>
  <c r="T11" i="20"/>
  <c r="S11" i="20"/>
  <c r="K11" i="20"/>
  <c r="F11" i="20"/>
  <c r="T10" i="20"/>
  <c r="S10" i="20"/>
  <c r="K10" i="20"/>
  <c r="F10" i="20"/>
  <c r="T9" i="20"/>
  <c r="S9" i="20"/>
  <c r="K9" i="20"/>
  <c r="F9" i="20"/>
  <c r="R12" i="19"/>
  <c r="Q12" i="19"/>
  <c r="P12" i="19"/>
  <c r="T11" i="19"/>
  <c r="S11" i="19"/>
  <c r="K11" i="19"/>
  <c r="F11" i="19"/>
  <c r="T10" i="19"/>
  <c r="S10" i="19"/>
  <c r="K10" i="19"/>
  <c r="F10" i="19"/>
  <c r="T9" i="19"/>
  <c r="S9" i="19"/>
  <c r="K9" i="19"/>
  <c r="F9" i="19"/>
  <c r="R12" i="18"/>
  <c r="Q12" i="18"/>
  <c r="P12" i="18"/>
  <c r="T11" i="18"/>
  <c r="S11" i="18"/>
  <c r="K11" i="18"/>
  <c r="F11" i="18"/>
  <c r="T10" i="18"/>
  <c r="S10" i="18"/>
  <c r="K10" i="18"/>
  <c r="F10" i="18"/>
  <c r="T9" i="18"/>
  <c r="S9" i="18"/>
  <c r="K9" i="18"/>
  <c r="F9" i="18"/>
  <c r="T12" i="17"/>
  <c r="S12" i="17"/>
  <c r="K12" i="17"/>
  <c r="F12" i="17"/>
  <c r="T11" i="17"/>
  <c r="S11" i="17"/>
  <c r="K11" i="17"/>
  <c r="F11" i="17"/>
  <c r="T10" i="17"/>
  <c r="S10" i="17"/>
  <c r="T9" i="17"/>
  <c r="S9" i="17"/>
  <c r="F9" i="17"/>
  <c r="T11" i="16"/>
  <c r="S11" i="16"/>
  <c r="F11" i="16"/>
  <c r="T10" i="16"/>
  <c r="S10" i="16"/>
  <c r="K10" i="16"/>
  <c r="F10" i="16"/>
  <c r="T9" i="16"/>
  <c r="S9" i="16"/>
  <c r="K9" i="16"/>
  <c r="T16" i="15"/>
  <c r="S16" i="15"/>
  <c r="K16" i="15"/>
  <c r="F16" i="15"/>
  <c r="T15" i="15"/>
  <c r="S15" i="15"/>
  <c r="K15" i="15"/>
  <c r="F15" i="15"/>
  <c r="T14" i="15"/>
  <c r="S14" i="15"/>
  <c r="F14" i="15"/>
  <c r="T13" i="15"/>
  <c r="S13" i="15"/>
  <c r="K13" i="15"/>
  <c r="F13" i="15"/>
  <c r="F12" i="15"/>
  <c r="T11" i="15"/>
  <c r="S11" i="15"/>
  <c r="K11" i="15"/>
  <c r="F11" i="15"/>
  <c r="F10" i="15"/>
  <c r="T9" i="15"/>
  <c r="S9" i="15"/>
  <c r="K9" i="15"/>
  <c r="F9" i="15"/>
  <c r="F13" i="14"/>
  <c r="F12" i="14"/>
  <c r="F11" i="14"/>
  <c r="F10" i="14"/>
  <c r="T9" i="14"/>
  <c r="S9" i="14"/>
  <c r="K9" i="14"/>
  <c r="F9" i="14"/>
  <c r="T13" i="13"/>
  <c r="S13" i="13"/>
  <c r="K13" i="13"/>
  <c r="F13" i="13"/>
  <c r="T12" i="13"/>
  <c r="S12" i="13"/>
  <c r="F12" i="13"/>
  <c r="T11" i="13"/>
  <c r="S11" i="13"/>
  <c r="F11" i="13"/>
  <c r="T10" i="13"/>
  <c r="S10" i="13"/>
  <c r="F10" i="13"/>
  <c r="R25" i="12"/>
  <c r="Q25" i="12"/>
  <c r="P25" i="12"/>
  <c r="T24" i="12"/>
  <c r="S24" i="12"/>
  <c r="K24" i="12"/>
  <c r="F24" i="12"/>
  <c r="T23" i="12"/>
  <c r="S23" i="12"/>
  <c r="F23" i="12"/>
  <c r="T22" i="12"/>
  <c r="S22" i="12"/>
  <c r="K22" i="12"/>
  <c r="F22" i="12"/>
  <c r="T21" i="12"/>
  <c r="S21" i="12"/>
  <c r="K21" i="12"/>
  <c r="F21" i="12"/>
  <c r="T20" i="12"/>
  <c r="S20" i="12"/>
  <c r="K20" i="12"/>
  <c r="F20" i="12"/>
  <c r="T19" i="12"/>
  <c r="S19" i="12"/>
  <c r="K19" i="12"/>
  <c r="F19" i="12"/>
  <c r="T18" i="12"/>
  <c r="S18" i="12"/>
  <c r="K18" i="12"/>
  <c r="F18" i="12"/>
  <c r="T17" i="12"/>
  <c r="S17" i="12"/>
  <c r="K17" i="12"/>
  <c r="F17" i="12"/>
  <c r="T16" i="12"/>
  <c r="S16" i="12"/>
  <c r="K16" i="12"/>
  <c r="F16" i="12"/>
  <c r="T15" i="12"/>
  <c r="S15" i="12"/>
  <c r="K15" i="12"/>
  <c r="F15" i="12"/>
  <c r="T14" i="12"/>
  <c r="S14" i="12"/>
  <c r="K14" i="12"/>
  <c r="F14" i="12"/>
  <c r="T13" i="12"/>
  <c r="S13" i="12"/>
  <c r="K13" i="12"/>
  <c r="F13" i="12"/>
  <c r="T12" i="12"/>
  <c r="S12" i="12"/>
  <c r="K12" i="12"/>
  <c r="F12" i="12"/>
  <c r="T11" i="12"/>
  <c r="S11" i="12"/>
  <c r="K11" i="12"/>
  <c r="F11" i="12"/>
  <c r="T10" i="12"/>
  <c r="S10" i="12"/>
  <c r="K10" i="12"/>
  <c r="F10" i="12"/>
  <c r="T9" i="12"/>
  <c r="S9" i="12"/>
  <c r="K9" i="12"/>
  <c r="F9" i="12"/>
  <c r="R23" i="11"/>
  <c r="Q23" i="11"/>
  <c r="P23" i="11"/>
  <c r="T20" i="11"/>
  <c r="S20" i="11"/>
  <c r="K20" i="11"/>
  <c r="F20" i="11"/>
  <c r="T19" i="11"/>
  <c r="S19" i="11"/>
  <c r="K19" i="11"/>
  <c r="F19" i="11"/>
  <c r="K18" i="11"/>
  <c r="T17" i="11"/>
  <c r="S17" i="11"/>
  <c r="K17" i="11"/>
  <c r="F17" i="11"/>
  <c r="K16" i="11"/>
  <c r="T15" i="11"/>
  <c r="S15" i="11"/>
  <c r="K15" i="11"/>
  <c r="F15" i="11"/>
  <c r="K14" i="11"/>
  <c r="K13" i="11"/>
  <c r="F13" i="11"/>
  <c r="T12" i="11"/>
  <c r="S12" i="11"/>
  <c r="K12" i="11"/>
  <c r="F12" i="11"/>
  <c r="T11" i="11"/>
  <c r="S11" i="11"/>
  <c r="K11" i="11"/>
  <c r="F11" i="11"/>
  <c r="T10" i="11"/>
  <c r="S10" i="11"/>
  <c r="K10" i="11"/>
  <c r="F10" i="11"/>
  <c r="T9" i="11"/>
  <c r="S9" i="11"/>
  <c r="K9" i="11"/>
  <c r="F9" i="11"/>
  <c r="T27" i="10"/>
  <c r="S27" i="10"/>
  <c r="K27" i="10"/>
  <c r="F27" i="10"/>
  <c r="T26" i="10"/>
  <c r="S26" i="10"/>
  <c r="K26" i="10"/>
  <c r="F26" i="10"/>
  <c r="T25" i="10"/>
  <c r="S25" i="10"/>
  <c r="K25" i="10"/>
  <c r="F25" i="10"/>
  <c r="K24" i="10"/>
  <c r="F24" i="10"/>
  <c r="K23" i="10"/>
  <c r="F23" i="10"/>
  <c r="T22" i="10"/>
  <c r="S22" i="10"/>
  <c r="K22" i="10"/>
  <c r="F22" i="10"/>
  <c r="K21" i="10"/>
  <c r="F21" i="10"/>
  <c r="K20" i="10"/>
  <c r="F20" i="10"/>
  <c r="T19" i="10"/>
  <c r="S19" i="10"/>
  <c r="K19" i="10"/>
  <c r="F19" i="10"/>
  <c r="T18" i="10"/>
  <c r="S18" i="10"/>
  <c r="K18" i="10"/>
  <c r="F18" i="10"/>
  <c r="T17" i="10"/>
  <c r="S17" i="10"/>
  <c r="K17" i="10"/>
  <c r="F17" i="10"/>
  <c r="K16" i="10"/>
  <c r="F16" i="10"/>
  <c r="T15" i="10"/>
  <c r="S15" i="10"/>
  <c r="F15" i="10"/>
  <c r="T14" i="10"/>
  <c r="S14" i="10"/>
  <c r="K14" i="10"/>
  <c r="F14" i="10"/>
  <c r="T13" i="10"/>
  <c r="S13" i="10"/>
  <c r="K13" i="10"/>
  <c r="F13" i="10"/>
  <c r="T12" i="10"/>
  <c r="S12" i="10"/>
  <c r="F12" i="10"/>
  <c r="T11" i="10"/>
  <c r="S11" i="10"/>
  <c r="K11" i="10"/>
  <c r="F11" i="10"/>
  <c r="R10" i="10"/>
  <c r="Q10" i="10"/>
  <c r="K10" i="10"/>
  <c r="F10" i="10"/>
  <c r="T9" i="10"/>
  <c r="S9" i="10"/>
  <c r="K9" i="10"/>
  <c r="F9" i="10"/>
  <c r="R18" i="9"/>
  <c r="Q18" i="9"/>
  <c r="P18" i="9"/>
  <c r="T17" i="9"/>
  <c r="S17" i="9"/>
  <c r="K17" i="9"/>
  <c r="F17" i="9"/>
  <c r="T16" i="9"/>
  <c r="S16" i="9"/>
  <c r="K16" i="9"/>
  <c r="F16" i="9"/>
  <c r="T15" i="9"/>
  <c r="S15" i="9"/>
  <c r="K15" i="9"/>
  <c r="F15" i="9"/>
  <c r="T14" i="9"/>
  <c r="S14" i="9"/>
  <c r="K14" i="9"/>
  <c r="F14" i="9"/>
  <c r="T13" i="9"/>
  <c r="S13" i="9"/>
  <c r="K13" i="9"/>
  <c r="F13" i="9"/>
  <c r="T12" i="9"/>
  <c r="S12" i="9"/>
  <c r="K12" i="9"/>
  <c r="F12" i="9"/>
  <c r="T11" i="9"/>
  <c r="S11" i="9"/>
  <c r="K11" i="9"/>
  <c r="F11" i="9"/>
  <c r="T10" i="9"/>
  <c r="S10" i="9"/>
  <c r="K10" i="9"/>
  <c r="F10" i="9"/>
  <c r="T9" i="9"/>
  <c r="S9" i="9"/>
  <c r="K9" i="9"/>
  <c r="F9" i="9"/>
  <c r="P24" i="8"/>
  <c r="R23" i="8"/>
  <c r="Q23" i="8"/>
  <c r="Q24" i="8" s="1"/>
  <c r="F23" i="8"/>
  <c r="T22" i="8"/>
  <c r="S22" i="8"/>
  <c r="F22" i="8"/>
  <c r="T21" i="8"/>
  <c r="S21" i="8"/>
  <c r="R21" i="8"/>
  <c r="F21" i="8"/>
  <c r="R20" i="8"/>
  <c r="T20" i="8" s="1"/>
  <c r="F20" i="8"/>
  <c r="S19" i="8"/>
  <c r="R19" i="8"/>
  <c r="T19" i="8" s="1"/>
  <c r="F19" i="8"/>
  <c r="T18" i="8"/>
  <c r="S18" i="8"/>
  <c r="R18" i="8"/>
  <c r="F18" i="8"/>
  <c r="R17" i="8"/>
  <c r="T17" i="8" s="1"/>
  <c r="F17" i="8"/>
  <c r="S16" i="8"/>
  <c r="R16" i="8"/>
  <c r="T16" i="8" s="1"/>
  <c r="F16" i="8"/>
  <c r="T15" i="8"/>
  <c r="S15" i="8"/>
  <c r="R15" i="8"/>
  <c r="F15" i="8"/>
  <c r="R14" i="8"/>
  <c r="T14" i="8" s="1"/>
  <c r="F14" i="8"/>
  <c r="S13" i="8"/>
  <c r="R13" i="8"/>
  <c r="T13" i="8" s="1"/>
  <c r="F13" i="8"/>
  <c r="T12" i="8"/>
  <c r="S12" i="8"/>
  <c r="R12" i="8"/>
  <c r="F12" i="8"/>
  <c r="R11" i="8"/>
  <c r="T11" i="8" s="1"/>
  <c r="F11" i="8"/>
  <c r="S10" i="8"/>
  <c r="R10" i="8"/>
  <c r="T10" i="8" s="1"/>
  <c r="F10" i="8"/>
  <c r="T9" i="8"/>
  <c r="S9" i="8"/>
  <c r="R9" i="8"/>
  <c r="R24" i="8" s="1"/>
  <c r="F9" i="8"/>
  <c r="R19" i="7"/>
  <c r="Q19" i="7"/>
  <c r="P19" i="7"/>
  <c r="E19" i="7"/>
  <c r="D19" i="7"/>
  <c r="T18" i="7"/>
  <c r="S18" i="7"/>
  <c r="K18" i="7"/>
  <c r="F18" i="7"/>
  <c r="T17" i="7"/>
  <c r="S17" i="7"/>
  <c r="K17" i="7"/>
  <c r="F17" i="7"/>
  <c r="T16" i="7"/>
  <c r="S16" i="7"/>
  <c r="K16" i="7"/>
  <c r="F16" i="7"/>
  <c r="T15" i="7"/>
  <c r="S15" i="7"/>
  <c r="K15" i="7"/>
  <c r="F15" i="7"/>
  <c r="T14" i="7"/>
  <c r="S14" i="7"/>
  <c r="K14" i="7"/>
  <c r="F14" i="7"/>
  <c r="T13" i="7"/>
  <c r="S13" i="7"/>
  <c r="K13" i="7"/>
  <c r="F13" i="7"/>
  <c r="T12" i="7"/>
  <c r="S12" i="7"/>
  <c r="K12" i="7"/>
  <c r="F12" i="7"/>
  <c r="T11" i="7"/>
  <c r="S11" i="7"/>
  <c r="K11" i="7"/>
  <c r="F11" i="7"/>
  <c r="T10" i="7"/>
  <c r="S10" i="7"/>
  <c r="K10" i="7"/>
  <c r="T9" i="7"/>
  <c r="S9" i="7"/>
  <c r="K9" i="7"/>
  <c r="F9" i="7"/>
  <c r="Q19" i="6"/>
  <c r="P19" i="6"/>
  <c r="T18" i="6"/>
  <c r="S18" i="6"/>
  <c r="K18" i="6"/>
  <c r="F18" i="6"/>
  <c r="R17" i="6"/>
  <c r="T17" i="6" s="1"/>
  <c r="K17" i="6"/>
  <c r="F17" i="6"/>
  <c r="T16" i="6"/>
  <c r="S16" i="6"/>
  <c r="R16" i="6"/>
  <c r="K16" i="6"/>
  <c r="F16" i="6"/>
  <c r="R15" i="6"/>
  <c r="T15" i="6" s="1"/>
  <c r="K15" i="6"/>
  <c r="F15" i="6"/>
  <c r="R14" i="6"/>
  <c r="T14" i="6" s="1"/>
  <c r="K14" i="6"/>
  <c r="F14" i="6"/>
  <c r="S13" i="6"/>
  <c r="R13" i="6"/>
  <c r="T13" i="6" s="1"/>
  <c r="K13" i="6"/>
  <c r="F13" i="6"/>
  <c r="S12" i="6"/>
  <c r="R12" i="6"/>
  <c r="T12" i="6" s="1"/>
  <c r="K12" i="6"/>
  <c r="F12" i="6"/>
  <c r="T11" i="6"/>
  <c r="S11" i="6"/>
  <c r="R11" i="6"/>
  <c r="K11" i="6"/>
  <c r="F11" i="6"/>
  <c r="T10" i="6"/>
  <c r="S10" i="6"/>
  <c r="R10" i="6"/>
  <c r="K10" i="6"/>
  <c r="F10" i="6"/>
  <c r="R9" i="6"/>
  <c r="T9" i="6" s="1"/>
  <c r="K9" i="6"/>
  <c r="F9" i="6"/>
  <c r="R21" i="5"/>
  <c r="Q21" i="5"/>
  <c r="P21" i="5"/>
  <c r="R22" i="5" s="1"/>
  <c r="E21" i="5"/>
  <c r="D21" i="5"/>
  <c r="T20" i="5"/>
  <c r="S20" i="5"/>
  <c r="K20" i="5"/>
  <c r="F20" i="5"/>
  <c r="T19" i="5"/>
  <c r="S19" i="5"/>
  <c r="K19" i="5"/>
  <c r="F19" i="5"/>
  <c r="T18" i="5"/>
  <c r="S18" i="5"/>
  <c r="K18" i="5"/>
  <c r="F18" i="5"/>
  <c r="T17" i="5"/>
  <c r="S17" i="5"/>
  <c r="K17" i="5"/>
  <c r="F17" i="5"/>
  <c r="T16" i="5"/>
  <c r="S16" i="5"/>
  <c r="K16" i="5"/>
  <c r="F16" i="5"/>
  <c r="T15" i="5"/>
  <c r="S15" i="5"/>
  <c r="K15" i="5"/>
  <c r="F15" i="5"/>
  <c r="T14" i="5"/>
  <c r="S14" i="5"/>
  <c r="K14" i="5"/>
  <c r="F14" i="5"/>
  <c r="T13" i="5"/>
  <c r="S13" i="5"/>
  <c r="K13" i="5"/>
  <c r="F13" i="5"/>
  <c r="T12" i="5"/>
  <c r="S12" i="5"/>
  <c r="K12" i="5"/>
  <c r="F12" i="5"/>
  <c r="T11" i="5"/>
  <c r="S11" i="5"/>
  <c r="K11" i="5"/>
  <c r="F11" i="5"/>
  <c r="T10" i="5"/>
  <c r="S10" i="5"/>
  <c r="K10" i="5"/>
  <c r="F10" i="5"/>
  <c r="T9" i="5"/>
  <c r="S9" i="5"/>
  <c r="K9" i="5"/>
  <c r="F9" i="5"/>
  <c r="T20" i="4"/>
  <c r="S20" i="4"/>
  <c r="K20" i="4"/>
  <c r="F20" i="4"/>
  <c r="T19" i="4"/>
  <c r="S19" i="4"/>
  <c r="K19" i="4"/>
  <c r="F19" i="4"/>
  <c r="T18" i="4"/>
  <c r="S18" i="4"/>
  <c r="K18" i="4"/>
  <c r="F18" i="4"/>
  <c r="T17" i="4"/>
  <c r="S17" i="4"/>
  <c r="K17" i="4"/>
  <c r="F17" i="4"/>
  <c r="T16" i="4"/>
  <c r="S16" i="4"/>
  <c r="K16" i="4"/>
  <c r="F16" i="4"/>
  <c r="T15" i="4"/>
  <c r="S15" i="4"/>
  <c r="K15" i="4"/>
  <c r="F15" i="4"/>
  <c r="T14" i="4"/>
  <c r="S14" i="4"/>
  <c r="K14" i="4"/>
  <c r="F14" i="4"/>
  <c r="T13" i="4"/>
  <c r="S13" i="4"/>
  <c r="K13" i="4"/>
  <c r="F13" i="4"/>
  <c r="T12" i="4"/>
  <c r="S12" i="4"/>
  <c r="K12" i="4"/>
  <c r="F12" i="4"/>
  <c r="T11" i="4"/>
  <c r="S11" i="4"/>
  <c r="K11" i="4"/>
  <c r="F11" i="4"/>
  <c r="T10" i="4"/>
  <c r="S10" i="4"/>
  <c r="K10" i="4"/>
  <c r="T9" i="4"/>
  <c r="S9" i="4"/>
  <c r="K9" i="4"/>
  <c r="F9" i="4"/>
  <c r="R19" i="3"/>
  <c r="Q19" i="3"/>
  <c r="P19" i="3"/>
  <c r="T18" i="3"/>
  <c r="S18" i="3"/>
  <c r="K18" i="3"/>
  <c r="F18" i="3"/>
  <c r="R17" i="3"/>
  <c r="T17" i="3" s="1"/>
  <c r="K17" i="3"/>
  <c r="F17" i="3"/>
  <c r="T16" i="3"/>
  <c r="S16" i="3"/>
  <c r="R16" i="3"/>
  <c r="K16" i="3"/>
  <c r="F16" i="3"/>
  <c r="R15" i="3"/>
  <c r="T15" i="3" s="1"/>
  <c r="K15" i="3"/>
  <c r="F15" i="3"/>
  <c r="R14" i="3"/>
  <c r="T14" i="3" s="1"/>
  <c r="K14" i="3"/>
  <c r="F14" i="3"/>
  <c r="T13" i="3"/>
  <c r="S13" i="3"/>
  <c r="R13" i="3"/>
  <c r="K13" i="3"/>
  <c r="F13" i="3"/>
  <c r="R12" i="3"/>
  <c r="T12" i="3" s="1"/>
  <c r="K12" i="3"/>
  <c r="F12" i="3"/>
  <c r="R11" i="3"/>
  <c r="T11" i="3" s="1"/>
  <c r="K11" i="3"/>
  <c r="F11" i="3"/>
  <c r="S10" i="3"/>
  <c r="R10" i="3"/>
  <c r="T10" i="3" s="1"/>
  <c r="K10" i="3"/>
  <c r="F10" i="3"/>
  <c r="S9" i="3"/>
  <c r="R9" i="3"/>
  <c r="T9" i="3" s="1"/>
  <c r="K9" i="3"/>
  <c r="F9" i="3"/>
  <c r="R21" i="2"/>
  <c r="Q21" i="2"/>
  <c r="P21" i="2"/>
  <c r="T20" i="2"/>
  <c r="S20" i="2"/>
  <c r="K20" i="2"/>
  <c r="F20" i="2"/>
  <c r="T19" i="2"/>
  <c r="S19" i="2"/>
  <c r="K19" i="2"/>
  <c r="F19" i="2"/>
  <c r="T18" i="2"/>
  <c r="S18" i="2"/>
  <c r="K18" i="2"/>
  <c r="F18" i="2"/>
  <c r="T17" i="2"/>
  <c r="S17" i="2"/>
  <c r="K17" i="2"/>
  <c r="F17" i="2"/>
  <c r="T16" i="2"/>
  <c r="S16" i="2"/>
  <c r="K16" i="2"/>
  <c r="F16" i="2"/>
  <c r="T15" i="2"/>
  <c r="S15" i="2"/>
  <c r="K15" i="2"/>
  <c r="F15" i="2"/>
  <c r="T14" i="2"/>
  <c r="S14" i="2"/>
  <c r="K14" i="2"/>
  <c r="F14" i="2"/>
  <c r="T13" i="2"/>
  <c r="S13" i="2"/>
  <c r="K13" i="2"/>
  <c r="F13" i="2"/>
  <c r="T12" i="2"/>
  <c r="S12" i="2"/>
  <c r="K12" i="2"/>
  <c r="F12" i="2"/>
  <c r="T11" i="2"/>
  <c r="S11" i="2"/>
  <c r="K11" i="2"/>
  <c r="F11" i="2"/>
  <c r="T10" i="2"/>
  <c r="S10" i="2"/>
  <c r="K10" i="2"/>
  <c r="F10" i="2"/>
  <c r="T9" i="2"/>
  <c r="S9" i="2"/>
  <c r="K9" i="2"/>
  <c r="F9" i="2"/>
  <c r="T24" i="1"/>
  <c r="S24" i="1"/>
  <c r="K24" i="1"/>
  <c r="T23" i="1"/>
  <c r="S23" i="1"/>
  <c r="K23" i="1"/>
  <c r="F23" i="1"/>
  <c r="T22" i="1"/>
  <c r="S22" i="1"/>
  <c r="K22" i="1"/>
  <c r="F22" i="1"/>
  <c r="T21" i="1"/>
  <c r="S21" i="1"/>
  <c r="K21" i="1"/>
  <c r="F21" i="1"/>
  <c r="T20" i="1"/>
  <c r="S20" i="1"/>
  <c r="K20" i="1"/>
  <c r="F20" i="1"/>
  <c r="T19" i="1"/>
  <c r="S19" i="1"/>
  <c r="K19" i="1"/>
  <c r="F19" i="1"/>
  <c r="T18" i="1"/>
  <c r="S18" i="1"/>
  <c r="K18" i="1"/>
  <c r="F18" i="1"/>
  <c r="T17" i="1"/>
  <c r="S17" i="1"/>
  <c r="K17" i="1"/>
  <c r="F17" i="1"/>
  <c r="T16" i="1"/>
  <c r="S16" i="1"/>
  <c r="K16" i="1"/>
  <c r="F16" i="1"/>
  <c r="T15" i="1"/>
  <c r="S15" i="1"/>
  <c r="K15" i="1"/>
  <c r="F15" i="1"/>
  <c r="T14" i="1"/>
  <c r="S14" i="1"/>
  <c r="K14" i="1"/>
  <c r="F14" i="1"/>
  <c r="T13" i="1"/>
  <c r="S13" i="1"/>
  <c r="K13" i="1"/>
  <c r="F13" i="1"/>
  <c r="T12" i="1"/>
  <c r="S12" i="1"/>
  <c r="K12" i="1"/>
  <c r="F12" i="1"/>
  <c r="T11" i="1"/>
  <c r="S11" i="1"/>
  <c r="K11" i="1"/>
  <c r="F11" i="1"/>
  <c r="T10" i="1"/>
  <c r="S10" i="1"/>
  <c r="K10" i="1"/>
  <c r="F10" i="1"/>
  <c r="T9" i="1"/>
  <c r="S9" i="1"/>
  <c r="K9" i="1"/>
  <c r="F9" i="1"/>
  <c r="S14" i="3" l="1"/>
  <c r="S17" i="6"/>
  <c r="S12" i="3"/>
  <c r="S15" i="6"/>
  <c r="S17" i="3"/>
  <c r="S11" i="8"/>
  <c r="S14" i="8"/>
  <c r="S17" i="8"/>
  <c r="S20" i="8"/>
  <c r="S15" i="3"/>
  <c r="S9" i="6"/>
  <c r="R19" i="6"/>
  <c r="S11" i="3"/>
  <c r="S14" i="6"/>
</calcChain>
</file>

<file path=xl/sharedStrings.xml><?xml version="1.0" encoding="utf-8"?>
<sst xmlns="http://schemas.openxmlformats.org/spreadsheetml/2006/main" count="3775" uniqueCount="280">
  <si>
    <t>Муниципальное автономное общеобразовательное учреждение «Средняя общеобразовательная школа № 1 с углубленным изучением отдельных предметов им. Б.С. Суворова»</t>
  </si>
  <si>
    <t>Наименование муниципальной услуги (работы)</t>
  </si>
  <si>
    <t>Показатель объема муниципальной услуги (работы)</t>
  </si>
  <si>
    <t>Показатель качества муниципальной услуги (работы)</t>
  </si>
  <si>
    <t>Оценка соответствия фактического значения объема оказываемых (выполняемых) муниципальных услуг (работ) (соответствует/не соответствует)</t>
  </si>
  <si>
    <t>Оценка соответствия фактического значения качества оказываемых (выполняемых) муниципальных услуг (работ) (соответствует/не соответствует)</t>
  </si>
  <si>
    <t>Оценка соблюдения условий Соглашения (соблюдены/не соблюдены)</t>
  </si>
  <si>
    <t>Утверждено бюджетных ассигнований на текущий год (с учетом изменений), руб.</t>
  </si>
  <si>
    <t>Профинансировано учредителем субсидии на выполнение муниципального задания, руб.</t>
  </si>
  <si>
    <t>Освоено бюджетных ассигнований в отчетном периоде</t>
  </si>
  <si>
    <t>Оценка выполнения муниципального задания (выполнено/не выполнено) &lt;*&gt;</t>
  </si>
  <si>
    <t>Наименование показателя, единица изменения</t>
  </si>
  <si>
    <t>Значение показателя</t>
  </si>
  <si>
    <t>Наименование показателя, единица измерения</t>
  </si>
  <si>
    <t>руб.</t>
  </si>
  <si>
    <t>в процентах</t>
  </si>
  <si>
    <t>Утверждено в муниципальном задании на год</t>
  </si>
  <si>
    <t>Исполнено на отчетную дату</t>
  </si>
  <si>
    <t>Допустимое отклонение, в пределах которых муниципальное задание считается выполненным (%)</t>
  </si>
  <si>
    <t>от суммы утвержденных бюджетных ассигнований</t>
  </si>
  <si>
    <t>от суммы профинансированной учредителем субсидии</t>
  </si>
  <si>
    <t>фактическое значение в абсолютном выражении</t>
  </si>
  <si>
    <t>в процентах от утвержденного в муниципальном задании на отчетную дату</t>
  </si>
  <si>
    <t>(гр. 4 / гр. 3 x 100)</t>
  </si>
  <si>
    <t>(гр. 9 / гр. 8 x 100)</t>
  </si>
  <si>
    <t>(гр. 17 / гр. 15 x 100)</t>
  </si>
  <si>
    <t>Реализация основных общеобразовательных программ начального общего образования</t>
  </si>
  <si>
    <t>Число обучающихся, человек</t>
  </si>
  <si>
    <t>Доля обучающихся освоивших основную общеобразовательную программу, процент</t>
  </si>
  <si>
    <t>соотвествует</t>
  </si>
  <si>
    <t>соблюдены</t>
  </si>
  <si>
    <t>Реализация основных общеобразовательных программ начального общего образования. Адаптированная программа</t>
  </si>
  <si>
    <t>Реализация основных общеобразовательных программ начального общего образования. Адаптированная программа, на дому</t>
  </si>
  <si>
    <t>Проведение промежуточной итоговой аттестации лиц, осваивающих основную образовательную программу начального общего образования в форме самообразования или семейного образования либо обучавшихся по не имеющей государственной аккредитации образовательной программе</t>
  </si>
  <si>
    <t>Реализация основных общеобразовательных программ основного общего образования</t>
  </si>
  <si>
    <t>Реализация основных общеобразовательных программ основного общего образования. На дому</t>
  </si>
  <si>
    <t>Реализация основных общеобразовательных программ основного общего образования. Адаптированная программа</t>
  </si>
  <si>
    <t>Реализация основных общеобразовательных программ основного общего образования. Адаптированная программа, на дому</t>
  </si>
  <si>
    <t>Реализация основных общеобразовательных программ основного общего образования (Образовательная программа, обеспечивающая углубленное изучение отдельных предметов, предметных областей(профильное обучение)</t>
  </si>
  <si>
    <t>Реализация основных общеобразовательных программ среднего общего образования. Очно-заочная</t>
  </si>
  <si>
    <t>Проведение промежуточной итоговой аттестации лиц, осваивающих основную образовательную программу в форме самообразования или семейного образования либо обучавшихся по не имеющей государственной аккредитации образовательной программе</t>
  </si>
  <si>
    <t xml:space="preserve">Реализация основных общеобразовательных программ среднего общего образования. Углубленное изучение </t>
  </si>
  <si>
    <t>Реализация дополнительных общеразвивающих программ</t>
  </si>
  <si>
    <t>Организация отдыха детей и молодежи</t>
  </si>
  <si>
    <t>И.о. начальника отдела социальной политики</t>
  </si>
  <si>
    <t>Суманеева Т.В.</t>
  </si>
  <si>
    <t>подпись</t>
  </si>
  <si>
    <t>Ф.И. О.</t>
  </si>
  <si>
    <t>Директор</t>
  </si>
  <si>
    <t xml:space="preserve">    Муниципальное автономное общеобразовательное
 учреждение «Средняя общеобразовательная школа 
 №2 с углубленным изучением отдельных предметов 
 имени М.И. Талыкова»
</t>
  </si>
  <si>
    <t>Реализация основных общеобразовательных программ начального общего образования (Адаптированная образовательная  программа)</t>
  </si>
  <si>
    <t xml:space="preserve">Реализация основных общеобразовательных программ начального общего образования (адаптированная
образовательная программа, проходящие обучение по состоянию здоровья на дому)  
</t>
  </si>
  <si>
    <t>Реализация основных общеобразовательных программ основного общего образования (проходящие обучение по состоянию здоровья на дому)</t>
  </si>
  <si>
    <t>Реализация основных общеобразовательных программ основного общего образования (Адаптированная образовательная программа)</t>
  </si>
  <si>
    <t>Реализация основных общеобразовательных программ основного общего образования (Адаптированная образовательная программа, проходящие обучение по состоянию здоровья на дому))</t>
  </si>
  <si>
    <t>Реализация основных общеобразовательных программ основного общего образования  (Образовательная программа, обеспечивающая углубленное изучение отдельных предметов, предметных областей(профильное обучение)</t>
  </si>
  <si>
    <t xml:space="preserve">Реализация основных общеобразовательных программ среднего общего образования </t>
  </si>
  <si>
    <t>Количество человеко-часов</t>
  </si>
  <si>
    <t>Доля детей, ставших участниками конкурсных и соревновательных мероприятий , процент</t>
  </si>
  <si>
    <t>Количество обучающихся , человек</t>
  </si>
  <si>
    <t>Доля детей, охваченных отдыхом и оздоровлением, процент</t>
  </si>
  <si>
    <t>Руководитель учреждения</t>
  </si>
  <si>
    <t>Пепеляева Е.А.</t>
  </si>
  <si>
    <t xml:space="preserve"> Муниципальное автономное общеобразовательное учреждение
 «Средняя общеобразовательная школа № 3»
</t>
  </si>
  <si>
    <t>Реализация основных общеобразовательных программ начального общего образования обучающиеся с ограниченными возможностьями здоровья (ОВЗ), адаптированная образовательная  программа</t>
  </si>
  <si>
    <t>Реализация адаптированных основных общеобразовательных программ для детей с умсивенной отсталостью</t>
  </si>
  <si>
    <t>Реализация основных общеобразовательных программ основного общего образования, проходящие обучение по состоянию здоровья на домуадаптированная образовательная программа</t>
  </si>
  <si>
    <t>Реализация основных общеобразовательных программ начального общего образования ,проходящие обучение по состоянию здоровья на домуадаптированная образовательная программа</t>
  </si>
  <si>
    <t xml:space="preserve">Реализация основных общеобразовательных программ основного общего образования </t>
  </si>
  <si>
    <t>Реализация основных общеобразовательных программ основного общего образования обучающиеся с ограниченными возможностями здоровья  (ОВЗ)</t>
  </si>
  <si>
    <t>Реализация основных общеобразовательных программ среднего общего образования  (образовательная программа, обеспечивающая углубленное изучение отдельных учебных предметов, предметных областей)</t>
  </si>
  <si>
    <t>Доля детей, ставших участниками конкурсных мероприятий муниципального, областного, регионального, всероссийского уровней, процент</t>
  </si>
  <si>
    <t>несоотвествует</t>
  </si>
  <si>
    <t>И.О. начальника отдела социальной политики</t>
  </si>
  <si>
    <t>Шингарова Т.В.</t>
  </si>
  <si>
    <t xml:space="preserve"> Муниципальное  автономное  общеобразовательное учреждение
 «Средняя  общеобразовательная  школа № 4»
</t>
  </si>
  <si>
    <t>Реализация адаптированных основных общеобразовательных программ для детей с умственной отсталостью (проходящие обучение по состоянию здоровья на дому)</t>
  </si>
  <si>
    <t>Доля обучающихся, освоивших адаптированную, процент</t>
  </si>
  <si>
    <t>Реализация основных общеобразовательных программ начального общего образования (Адаптированная образовательная программа)</t>
  </si>
  <si>
    <t xml:space="preserve">Доля обучающихся, освоивших адаптированную основную общеобразовательную программу, процент </t>
  </si>
  <si>
    <t>Реализация основных общеобразовательных программ
начального общего образования
(Адаптированная образовательная программа, проходящие обучение по состоянию здоровья на дому)</t>
  </si>
  <si>
    <t>Реализация адаптированных основных общеобразовательных программ для детей с умственной отсталостью</t>
  </si>
  <si>
    <t>Доля обучающихся, освоивших адаптированную основную общеобразовательную программу, процент</t>
  </si>
  <si>
    <t>Реализация основных общеобразовательных программ
начального общего образования
(проходящие обучение по состоянию здоровья на дому)</t>
  </si>
  <si>
    <t xml:space="preserve">Реализация основных общеобразовательных программ
основного общего образования
 (Адаптированная образовательная программа, проходящие обучение по состоянию здоровья на дому)
</t>
  </si>
  <si>
    <t xml:space="preserve">Реализация основных общеобразовательных программ
основного общего образования
 (Адаптированная образовательная программа)
</t>
  </si>
  <si>
    <t>Чулкова Т.Г.</t>
  </si>
  <si>
    <t xml:space="preserve"> муниципальное автономное общеобразовательное учреждение
 «Средняя общеобразовательная школа № 7 имени В.Г. Пешкова»                                                  
</t>
  </si>
  <si>
    <t>Реализация основных общеобразовательных программ начального общего образования (проходящие обучение по состоянию здоровья на дому)</t>
  </si>
  <si>
    <t>-</t>
  </si>
  <si>
    <t>Реализация основных общеобразовательных программ начального общего образования (адаптированная образовательная программа)</t>
  </si>
  <si>
    <t>доля обучающихся, освоивших основную общеобразовательную программу , процент</t>
  </si>
  <si>
    <t xml:space="preserve">Реализация адаптированных основных общеобразовательных программ для детей с умственной отсталостью </t>
  </si>
  <si>
    <t xml:space="preserve">доля обучающихся, освоивших основную общеобразовательную программу , процент </t>
  </si>
  <si>
    <t xml:space="preserve">Реализация основных общеобразовательных программ
основного общего образования
 (очно-заочная)
</t>
  </si>
  <si>
    <t>Реализация основных общеобразовательных программ среднего общего образования (очно-заочная)</t>
  </si>
  <si>
    <t xml:space="preserve"> Муниципальное автономное общеобразовательное учреждение
 «Средняя общеобразовательная школа № 9 имени Г.А. Архипова»
</t>
  </si>
  <si>
    <t>Негматова М.В.</t>
  </si>
  <si>
    <t xml:space="preserve">Муниципальное автономное общеобразовательное
 учреждение «Средняя общеобразовательная
 школа № 16»
</t>
  </si>
  <si>
    <t>Реализация основных общеобразовательных программ начального общего образования для детей с умственной отсталостью. Адаптированная программа. На дому</t>
  </si>
  <si>
    <t>Реализация основных общеобразовательных программ начального общего образования для детей с расстройствами аутистического спектра</t>
  </si>
  <si>
    <t>Реализация основных общеобразовательных программ начального общего образования для детей с умственной отсталостью</t>
  </si>
  <si>
    <t>Реализация адаптированных основных общеобразовательных программ для детей с умственной, адаптированная образовательная программа</t>
  </si>
  <si>
    <t>Реализация основных общеобразовательных программ начального общего образования для детей с умственной отсталостью (адаптированная образовательная программапроходящие обучение по состоянию здоровья на дому)</t>
  </si>
  <si>
    <t>Реализация основных общеобразовательных программ среднего общего образования</t>
  </si>
  <si>
    <t>Доля детей, ставших участниками конкурсных мероприятий, муниципального, областного, регионального, всероссийского уровней</t>
  </si>
  <si>
    <t>Рудник Н.С,</t>
  </si>
  <si>
    <t xml:space="preserve">Муниципальное автономное общеобразовательное учреждение
«Средняя общеобразовательная школа № 22 с углубленным изучением отдельных предметов»
</t>
  </si>
  <si>
    <t>не установлены</t>
  </si>
  <si>
    <t xml:space="preserve">Реализация основных общеобразовательных программ начального общего образования (адаптированная
образовательная программа)  
</t>
  </si>
  <si>
    <t>Реализация основных общеобразовательных программ среднего общего образования (Образовательная программа, обеспечивающая углубленное изучение отдельных учебных предметов, предметных областей (профильное обучение)</t>
  </si>
  <si>
    <t>Реализация дополнительных предпрофессиональных программ в области физической культуры и спорта</t>
  </si>
  <si>
    <t xml:space="preserve">Реализация основных общеобразовательных программ начального общего образования, проходящие обучение по состоянию здоровья на дому)  
</t>
  </si>
  <si>
    <t>Ф.И.О.</t>
  </si>
  <si>
    <t>Натарова И.А.</t>
  </si>
  <si>
    <t xml:space="preserve"> Муниципальное  автономное  общеобразовательное учреждение
 «Средняя  общеобразовательная  школа №  24»
</t>
  </si>
  <si>
    <t xml:space="preserve">Реализация основных общеобразовательных программ начального общего образования (проходящие обучение по состоянию здоровья на дому)  
</t>
  </si>
  <si>
    <t xml:space="preserve"> Реализация адаптированных основных общеобразовательных программ для детей с умственной отсталостью 
</t>
  </si>
  <si>
    <t>Доля обучающихся освоивших адаптированную основную общеобразовательную программу для детей с умственной отсталостью, процент</t>
  </si>
  <si>
    <t>Количество человек</t>
  </si>
  <si>
    <t>Доля детей охваченных отдыхом и оздоровлением</t>
  </si>
  <si>
    <t>Ведерникова Т.И.</t>
  </si>
  <si>
    <t xml:space="preserve"> Муниципальное  автономное  общеобразовательное учреждение
 «Средняя  общеобразовательная  школа № 25 с углубленным изучением отдельных предметов»
</t>
  </si>
  <si>
    <t>Реализация основных общеобразовательных программ основного общего образования  (адаптированная образовательная программа)</t>
  </si>
  <si>
    <t>Реализация основных общеобразовательных программ основного общего образования  (адаптированная образовательная программа,  проходящие обучение по состоянию здоровья на дому)</t>
  </si>
  <si>
    <t>Реализация основных общеобразовательных программ основного общего образования  (Очно-заочная)</t>
  </si>
  <si>
    <t>Реализация основных общеобразовательных программ среднего общего образования (проходящие обучение по состоянию здоровья на дому)</t>
  </si>
  <si>
    <t>Реализация основных общеобразовательных программ среднего общего образования (очная-заочная)</t>
  </si>
  <si>
    <t>Проведение государственной итоговой аттестации лиц, осваивающих основную образовательную программу в форме самообразования или семейного образования либо обучавшихся по не имеющей государственной аккредитации образовательной программе</t>
  </si>
  <si>
    <t>Разумная Л.В.</t>
  </si>
  <si>
    <t xml:space="preserve">Муниципальное  автономное  общеобразовательное учреждение
 «Основная общеобразовательная  школа № 29»
</t>
  </si>
  <si>
    <t>Реализация основных общеобразовательных программ основного общего образования (адаптированная образовательная программа)</t>
  </si>
  <si>
    <t>Реализация основных общеобразовательных программ дошкольного образования (от 3 лет до 8 лет)</t>
  </si>
  <si>
    <t>посещаемость детьми дошкольных образовательных учреждений</t>
  </si>
  <si>
    <t>доля родителей (законных представителей), удовлетворенных условиями и качеством предоставляемой услуги</t>
  </si>
  <si>
    <t>Присмотр и уход (физические лица льготных категорий, определяемых учредителем)</t>
  </si>
  <si>
    <t>Присмотр и уход</t>
  </si>
  <si>
    <t>Реализация дополнительных общеразвивающих программ (</t>
  </si>
  <si>
    <t>Доля детей, охваченных отдыхом и оздоровлением</t>
  </si>
  <si>
    <t>Директор:</t>
  </si>
  <si>
    <t>Рябухина Л.В.</t>
  </si>
  <si>
    <t xml:space="preserve">Муниципальное  автономное  общеобразовательное учреждение
 «Средняя  общеобразовательная  школа № 33 с углубленным изучением отдельных предметов»
</t>
  </si>
  <si>
    <t>Реализация  основных общеобразовательных программ начального общего образования (проходящие обучение по состоянию здоровья на дому)</t>
  </si>
  <si>
    <t xml:space="preserve">Проведение промежуточной итоговой аттестации лиц, осваивающих основную образовательную программу начального общего образования в форме самообразования или семейного образования либо обучавшихся по не имеющей государственной аккредитации образовательной программе </t>
  </si>
  <si>
    <t>Реализация основных общеобразовательных программ
основного общего образования
(проходящие обучение по состоянию здоровья на дому)</t>
  </si>
  <si>
    <t>Реализация основных общеобразовательных программ общего общего образования (Образовательная программа, обеспечивающая углубленное изучение отдельных учебных предметов, предметных областей (профильное обучение)</t>
  </si>
  <si>
    <t>Реализация основных общеобразовательных программ общего общего образования (очно-заочное)</t>
  </si>
  <si>
    <t xml:space="preserve">Проведение промежуточной итоговой аттестации лиц, осваивающих основную образовательную программу в форме самообразования или семейного образования либо обучавшихся по не имеющей государственной аккредитации </t>
  </si>
  <si>
    <t>соответствует</t>
  </si>
  <si>
    <t>________________________</t>
  </si>
  <si>
    <t>соотвествует</t>
  </si>
  <si>
    <t>Директор учреждения</t>
  </si>
  <si>
    <t>Турица С.В.</t>
  </si>
  <si>
    <t>АКТ
о результатах мониторинга выполнения муниципального
задания муниципальными бюджетными/автономными учреждениями
за 2025 год</t>
  </si>
  <si>
    <t>Реализация основных общеобразовательных программ началного общего образования (проходящие обучение по состоянию здоровья на дому)</t>
  </si>
  <si>
    <t>Доля обучающихся, освоившмх основную общеобразовательную программу, процент</t>
  </si>
  <si>
    <t>Реализация основных общеобразовательных программ начального общего образования .ОВЗ. Адаптированная программа.На дому.</t>
  </si>
  <si>
    <t>Реализация основных общеобразовательных программ основного общего образования (Адаптированная образовательная программа, на дому)</t>
  </si>
  <si>
    <t>АКТ
о результатах мониторинга выполнения муниципального
задания муниципальными бюджетными/автономными учреждениями
за  2025 год</t>
  </si>
  <si>
    <t>АКТ
о результатах мониторинга выполнения муниципального
задания муниципальными бюджетными/автономными учреждениями
за  2025 год</t>
  </si>
  <si>
    <t>И.о. директора</t>
  </si>
  <si>
    <t>Г.Ю. Панина</t>
  </si>
  <si>
    <t>+</t>
  </si>
  <si>
    <t>Начальника отдела социальной политики</t>
  </si>
  <si>
    <t>Спирина З.И.</t>
  </si>
  <si>
    <t>И.О директора</t>
  </si>
  <si>
    <t>Рыбакова Е.А.</t>
  </si>
  <si>
    <t>начальник отдела социальной политики</t>
  </si>
  <si>
    <t>И.о.начальника отдела сициальной политики</t>
  </si>
  <si>
    <t>выполнено</t>
  </si>
  <si>
    <t>Начальник отдела социальной политики</t>
  </si>
  <si>
    <t>Спирина З,И,</t>
  </si>
  <si>
    <t>АКТ
о результатах мониторинга выполнения муниципального
задания муниципальными бюджетными/автономными учреждениями
за   2025 год</t>
  </si>
  <si>
    <t xml:space="preserve">Муниципальное автономное учреждение «Центр психолого-педагогической, медицинской и социальной помощи»
(МАУ «ЦППМСП»)
</t>
  </si>
  <si>
    <t xml:space="preserve">Показатель объема муниципальной услуги (работы)  </t>
  </si>
  <si>
    <t>Оказание консультативной психолого-педагогической помощи детям и семьям, воспитывающим детей</t>
  </si>
  <si>
    <t>Психолого-медико-педагогическоеобследование детей</t>
  </si>
  <si>
    <t>Число обучающихся, количество человек</t>
  </si>
  <si>
    <t xml:space="preserve">Организация проведения
общественно-значимых мероприятий
в сфереобразования, науки и
молодежной политики
</t>
  </si>
  <si>
    <t>Количество мероприятий, шт</t>
  </si>
  <si>
    <t>общественно-значимых мероприятий</t>
  </si>
  <si>
    <t>Арутюнян Д.О.</t>
  </si>
  <si>
    <t xml:space="preserve">Муниципальное бюджетное учреждение 
«Комбинат детского питания» 
</t>
  </si>
  <si>
    <t>Предосталвение питания</t>
  </si>
  <si>
    <t>Количество человеко-дней</t>
  </si>
  <si>
    <t>Доля потребителей, удовлетворенных условиями и качеством предоставляемой услуги</t>
  </si>
  <si>
    <t>520</t>
  </si>
  <si>
    <t>15</t>
  </si>
  <si>
    <t>Мотовилова И.В.</t>
  </si>
  <si>
    <t xml:space="preserve">Муниципальное автономное образовательное учреждение дополнительного образования 
«Центр образования и профессиональной ориентации»
</t>
  </si>
  <si>
    <t>Реализация дополнительных общеразвивающих программ (МЗ)</t>
  </si>
  <si>
    <t>Доля детей, ставших участниками конкурсных мероприятий муниципального, областного, регионального, всероссийского уровня</t>
  </si>
  <si>
    <t>Реализация дополнительных общеразвивающих программ (ПФДО)</t>
  </si>
  <si>
    <t>Методическое обеспечение образовательной деятельности</t>
  </si>
  <si>
    <t>Количество мероприятий</t>
  </si>
  <si>
    <t>Выполнение плана реализации мероприятий (год)</t>
  </si>
  <si>
    <t>Организация и проведение олимпиад, конкурсов, мероприятий, направленных на выявление и развитие у обучающихся интеллектуальных и творческих способностей к занятиям физической культурой и спортом, интереса к научной (научно-исследовательской) деятельности, творческой деятельности, физкультурно-спортивной деятельности</t>
  </si>
  <si>
    <t>Плотникова О.В.</t>
  </si>
  <si>
    <t>ФИО</t>
  </si>
  <si>
    <t xml:space="preserve">Муниципальное автономное учреждение «Загородный 
оздоровительный лагерь «Медная горка»
</t>
  </si>
  <si>
    <t>число человеко-дней пребывания</t>
  </si>
  <si>
    <t xml:space="preserve">Реализация дополнительных общеразвивающих программ </t>
  </si>
  <si>
    <t>Наличие обоснованных жалоб</t>
  </si>
  <si>
    <t>Агапова Р.Р</t>
  </si>
  <si>
    <t>АКТ
о результатах мониторинга выполнения муниципального  
задания муниципальными бюджетными/автономными учреждениями
за   2025 год</t>
  </si>
  <si>
    <t xml:space="preserve">муниципальное автономное образовательное учреждение дополнительного образования 
«Дом детского творчества»
</t>
  </si>
  <si>
    <t>Реализация дополнительных общеразвивающих программ (ПФДО Д)</t>
  </si>
  <si>
    <t xml:space="preserve"> человек</t>
  </si>
  <si>
    <t xml:space="preserve">  </t>
  </si>
  <si>
    <t>Директор МАОУ ДО "ДДТ"</t>
  </si>
  <si>
    <t>Л.Ю. Караульщикова</t>
  </si>
  <si>
    <t xml:space="preserve">
 Муниципальное автономное дошкольное образовательное 
 учреждение «Детский сад № 1»
</t>
  </si>
  <si>
    <t>Реализация основных общеобразовательных программ дошкольного образования</t>
  </si>
  <si>
    <t>количество воспитанников, человек</t>
  </si>
  <si>
    <t>посещаемость детьми дошкольных образовательных учреждений, доля/процент</t>
  </si>
  <si>
    <t>Выполнено</t>
  </si>
  <si>
    <t xml:space="preserve">        3 818 901,61   </t>
  </si>
  <si>
    <t>ИТОГО</t>
  </si>
  <si>
    <t>Кобелева О. А.</t>
  </si>
  <si>
    <t xml:space="preserve">
 Муниципальное автономное дошкольное образовательное 
 учреждение «Детский сад № 2»
</t>
  </si>
  <si>
    <t>Чернобук О. А.</t>
  </si>
  <si>
    <t xml:space="preserve">
 Муниципальное автономное дошкольное образовательное 
 учреждение «Детский сад № 3»
</t>
  </si>
  <si>
    <t>Витюгова Л. Н.</t>
  </si>
  <si>
    <t xml:space="preserve">
 Муниципальное автономное дошкольное образовательное 
 учреждение «Детский сад № 4» комбинированного вида
</t>
  </si>
  <si>
    <t>Драган М.А.</t>
  </si>
  <si>
    <t xml:space="preserve">
 Муниципальное автономное дошкольное образовательное 
 учреждение «Детский сад № 5»
</t>
  </si>
  <si>
    <t>Кулакова В. Г.</t>
  </si>
  <si>
    <t xml:space="preserve">
 Муниципальное автономное дошкольное образовательное 
 учреждение «Детский сад № 6»
</t>
  </si>
  <si>
    <t>Коренькова А. А.</t>
  </si>
  <si>
    <t xml:space="preserve">
 Муниципальное автономное дошкольное образовательное 
 учреждение «Центр развития ребенка – детский сад № 7 "Изумрудный город"
</t>
  </si>
  <si>
    <t>Баженова Э. Р.</t>
  </si>
  <si>
    <t xml:space="preserve">
 Муниципальное автономное дошкольное образовательное 
 учреждение  детский сад № 8 
</t>
  </si>
  <si>
    <t>Позолотина Е. В.</t>
  </si>
  <si>
    <t xml:space="preserve">
 Муниципальное автономное дошкольное образовательное 
 учреждение «Детский сад № 9»
</t>
  </si>
  <si>
    <t>95.4</t>
  </si>
  <si>
    <t>Богатырева О. Б.</t>
  </si>
  <si>
    <t xml:space="preserve">
 Муниципальное автономное дошкольное образовательное 
 учреждение «Детский сад №11»
</t>
  </si>
  <si>
    <t>Казанцева М. П.</t>
  </si>
  <si>
    <t xml:space="preserve">
 Муниципальное автономное дошкольное образовательное 
 учреждение «Детский сад №12» комбинированного вида
</t>
  </si>
  <si>
    <t>Тункина О. Н.</t>
  </si>
  <si>
    <t xml:space="preserve">
 Муниципальное автономное дошкольное образовательное 
 учреждение «Детский сад №13»
</t>
  </si>
  <si>
    <t>Леонтьева Л. И.</t>
  </si>
  <si>
    <t xml:space="preserve">
 Муниципальное автономное дошкольное образовательное 
 учреждение «Детский сад №17»
</t>
  </si>
  <si>
    <t>Яковлева Е. Л.</t>
  </si>
  <si>
    <t xml:space="preserve">
 Муниципальное автономное дошкольное образовательное 
 учреждение «Детский сад №19»
</t>
  </si>
  <si>
    <t>Капитанова Е. Н.</t>
  </si>
  <si>
    <t xml:space="preserve">
 Муниципальное автономное дошкольное образовательное 
 учреждение «Детский сад №22»
</t>
  </si>
  <si>
    <t>Царева Т. Н.</t>
  </si>
  <si>
    <t xml:space="preserve">
 Муниципальное автономное дошкольное образовательное 
 учреждение «Детский сад №24»
</t>
  </si>
  <si>
    <t xml:space="preserve">       в процентах от утвержденного в муниципальном задании на отчетную дату</t>
  </si>
  <si>
    <t>Денисова О.А.</t>
  </si>
  <si>
    <t xml:space="preserve">
 Муниципальное автономное дошкольное образовательное 
 учреждение «Детский сад №26»
</t>
  </si>
  <si>
    <t>Попова Г. М.</t>
  </si>
  <si>
    <t xml:space="preserve">
 Муниципальное автономное дошкольное образовательное 
 учреждение «Детский сад №28»
</t>
  </si>
  <si>
    <t>Десятова Ю.В.</t>
  </si>
  <si>
    <t xml:space="preserve">
 Муниципальное автономное дошкольное образовательное 
 учреждение «Детский сад №29»
</t>
  </si>
  <si>
    <t>Швецова Л. И.</t>
  </si>
  <si>
    <t xml:space="preserve">
 Муниципальное автономное дошкольное образовательное 
 учреждение «Детский сад №31»
</t>
  </si>
  <si>
    <t>Домрачева Н. А.</t>
  </si>
  <si>
    <t xml:space="preserve">
 Муниципальное автономное дошкольное образовательное 
 учреждение «Детский сад №34»
</t>
  </si>
  <si>
    <t>Арефьева О.П.</t>
  </si>
  <si>
    <t xml:space="preserve">
 Муниципальное автономное дошкольное образовательное 
 учреждение «Детский сад №36»
</t>
  </si>
  <si>
    <t xml:space="preserve">Гаянова С. А. </t>
  </si>
  <si>
    <t xml:space="preserve">
 Муниципальное автономное дошкольное образовательное 
 учреждение «Детский сад №23»
</t>
  </si>
  <si>
    <t>Мухаярова Ю. Г.</t>
  </si>
  <si>
    <t xml:space="preserve">
 Муниципальное автономное дошкольное образовательное 
 учреждение «Детский сад №40»
</t>
  </si>
  <si>
    <t>Вепрева Т. Н.</t>
  </si>
  <si>
    <t xml:space="preserve">
 Муниципальное автономное дошкольное образовательное 
 учреждение «Детский сад №41»
</t>
  </si>
  <si>
    <t>Добрынина С. В.</t>
  </si>
  <si>
    <t xml:space="preserve">
 Муниципальное автономное дошкольное образовательное 
 учреждение «Детский сад №42»
</t>
  </si>
  <si>
    <t>Мальцева  О. В.</t>
  </si>
  <si>
    <t xml:space="preserve">
 Муниципальное автономное дошкольное образовательное 
 учреждение «Детский сад №45»
</t>
  </si>
  <si>
    <t>Кологойда Е. В.</t>
  </si>
  <si>
    <t xml:space="preserve">
 Муниципальное автономное дошкольное образовательное 
 учреждение «Детский сад №47»
</t>
  </si>
  <si>
    <t>Туманова Н. В.</t>
  </si>
  <si>
    <t xml:space="preserve">
 Муниципальное автономное дошкольное образовательное 
 учреждение «Детский сад №48»
</t>
  </si>
  <si>
    <t>Глушановская О. С.</t>
  </si>
  <si>
    <t xml:space="preserve">
 Муниципальное автономное дошкольное образовательное 
 учреждение «Детский сад №69»
</t>
  </si>
  <si>
    <t>m</t>
  </si>
  <si>
    <t>Дорофеева Е.В.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</si>
</sst>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0.0"/>
    <numFmt numFmtId="165" formatCode="#,##0.0"/>
    <numFmt numFmtId="166" formatCode="_-* #,##0.00\ [$₽-19]_-;\-* #,##0.00\ [$₽-19]_-;_-* &quot;-&quot;??\ [$₽-19]_-;_-@_-"/>
    <numFmt numFmtId="167" formatCode="_-* #,##0.00\ [$₽-419];\-* #,##0.00\ [$₽-419];_-* \-\ [$₽-419];_-@"/>
    <numFmt numFmtId="168" formatCode="d\ mmmm\ yyyy&quot; г.&quot;"/>
  </numFmts>
  <fonts count="44">
    <font>
      <sz val="11"/>
      <color theme="1"/>
      <name val="Calibri"/>
      <scheme val="minor"/>
    </font>
    <font>
      <sz val="11"/>
      <color rgb="FF3F3F76"/>
      <name val="Calibri"/>
      <scheme val="minor"/>
    </font>
    <font>
      <sz val="18"/>
      <color theme="1"/>
      <name val="Liberation Serif"/>
    </font>
    <font>
      <b/>
      <sz val="18"/>
      <color theme="1"/>
      <name val="Liberation Serif"/>
    </font>
    <font>
      <sz val="14"/>
      <color theme="1"/>
      <name val="Liberation Serif"/>
    </font>
    <font>
      <sz val="14"/>
      <name val="Liberation Serif"/>
    </font>
    <font>
      <sz val="12"/>
      <name val="Liberation Serif"/>
    </font>
    <font>
      <sz val="14"/>
      <color theme="1"/>
      <name val="Calibri"/>
      <scheme val="minor"/>
    </font>
    <font>
      <sz val="11"/>
      <name val="Liberation Serif"/>
    </font>
    <font>
      <sz val="12"/>
      <color theme="1"/>
      <name val="Calibri"/>
      <scheme val="minor"/>
    </font>
    <font>
      <sz val="11"/>
      <name val="Calibri"/>
    </font>
    <font>
      <sz val="18"/>
      <color theme="1"/>
      <name val="Calibri"/>
      <scheme val="minor"/>
    </font>
    <font>
      <sz val="16"/>
      <color theme="1"/>
      <name val="Liberation Serif"/>
    </font>
    <font>
      <b/>
      <sz val="14"/>
      <color theme="1"/>
      <name val="Liberation Serif"/>
    </font>
    <font>
      <sz val="12"/>
      <color theme="1"/>
      <name val="Liberation Serif"/>
    </font>
    <font>
      <b/>
      <sz val="16"/>
      <color theme="1"/>
      <name val="Liberation Serif"/>
    </font>
    <font>
      <sz val="11"/>
      <color theme="0"/>
      <name val="Calibri"/>
      <scheme val="minor"/>
    </font>
    <font>
      <sz val="14"/>
      <name val="Times New Roman"/>
    </font>
    <font>
      <sz val="16"/>
      <color theme="1"/>
      <name val="Calibri"/>
      <scheme val="minor"/>
    </font>
    <font>
      <sz val="22"/>
      <color theme="1"/>
      <name val="Calibri"/>
      <scheme val="minor"/>
    </font>
    <font>
      <sz val="22"/>
      <color theme="1"/>
      <name val="Liberation Serif"/>
    </font>
    <font>
      <b/>
      <sz val="22"/>
      <color theme="1"/>
      <name val="Liberation Serif"/>
    </font>
    <font>
      <sz val="22"/>
      <color rgb="FF3F3F76"/>
      <name val="Calibri"/>
      <scheme val="minor"/>
    </font>
    <font>
      <sz val="22"/>
      <name val="Liberation Serif"/>
    </font>
    <font>
      <b/>
      <sz val="22"/>
      <color theme="1"/>
      <name val="Calibri"/>
      <scheme val="minor"/>
    </font>
    <font>
      <sz val="18"/>
      <color theme="1"/>
      <name val="Tibetan Machine Uni"/>
    </font>
    <font>
      <sz val="11"/>
      <color theme="1"/>
      <name val="Liberation Serif"/>
    </font>
    <font>
      <u/>
      <sz val="14"/>
      <color theme="1"/>
      <name val="Liberation Serif"/>
    </font>
    <font>
      <sz val="14"/>
      <name val="Calibri"/>
    </font>
    <font>
      <sz val="18"/>
      <name val="Calibri"/>
    </font>
    <font>
      <sz val="11"/>
      <color theme="1"/>
      <name val="Calibri"/>
      <scheme val="minor"/>
    </font>
    <font>
      <b/>
      <sz val="8"/>
      <color theme="1"/>
      <name val="Calibri"/>
      <scheme val="minor"/>
    </font>
    <font>
      <b/>
      <sz val="9"/>
      <color theme="1"/>
      <name val="Liberation Serif"/>
    </font>
    <font>
      <sz val="8"/>
      <color theme="1"/>
      <name val="Calibri"/>
      <scheme val="minor"/>
    </font>
    <font>
      <b/>
      <sz val="14"/>
      <name val="Liberation Serif"/>
    </font>
    <font>
      <b/>
      <sz val="12"/>
      <color theme="1"/>
      <name val="Liberation Serif"/>
    </font>
    <font>
      <b/>
      <sz val="12"/>
      <name val="Liberation Serif"/>
    </font>
    <font>
      <sz val="10"/>
      <name val="Liberation Serif"/>
    </font>
    <font>
      <b/>
      <sz val="14"/>
      <color indexed="2"/>
      <name val="Liberation Serif"/>
    </font>
    <font>
      <b/>
      <sz val="11"/>
      <color theme="1"/>
      <name val="Calibri"/>
      <scheme val="minor"/>
    </font>
    <font>
      <b/>
      <sz val="11"/>
      <color indexed="2"/>
      <name val="Calibri"/>
      <scheme val="minor"/>
    </font>
    <font>
      <b/>
      <sz val="18"/>
      <color theme="1"/>
      <name val="Calibri"/>
      <scheme val="minor"/>
    </font>
    <font>
      <sz val="11"/>
      <color indexed="2"/>
      <name val="Calibri"/>
      <scheme val="minor"/>
    </font>
    <font>
      <sz val="9"/>
      <color theme="1"/>
      <name val="Liberation Serif"/>
    </font>
  </fonts>
  <fills count="8">
    <fill>
      <patternFill patternType="none"/>
    </fill>
    <fill>
      <patternFill patternType="gray125"/>
    </fill>
    <fill>
      <patternFill patternType="none"/>
    </fill>
    <fill>
      <patternFill patternType="solid">
        <fgColor indexed="47"/>
        <bgColor indexed="47"/>
      </patternFill>
    </fill>
    <fill>
      <patternFill patternType="solid">
        <fgColor indexed="65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7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ck">
        <color theme="1"/>
      </left>
      <right style="thick">
        <color theme="1"/>
      </right>
      <top style="thick">
        <color theme="1"/>
      </top>
      <bottom style="thick">
        <color theme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 style="thin">
        <color theme="1"/>
      </right>
      <top/>
      <bottom style="medium">
        <color auto="1"/>
      </bottom>
      <diagonal/>
    </border>
    <border>
      <left style="thin">
        <color theme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theme="1"/>
      </left>
      <right style="medium">
        <color auto="1"/>
      </right>
      <top style="thin">
        <color theme="1"/>
      </top>
      <bottom style="thin">
        <color theme="1"/>
      </bottom>
      <diagonal/>
    </border>
    <border>
      <left/>
      <right style="medium">
        <color auto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 style="medium">
        <color auto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theme="1"/>
      </bottom>
      <diagonal/>
    </border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medium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/>
      <right/>
      <top/>
      <bottom style="thin">
        <color theme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theme="1"/>
      </top>
      <bottom/>
      <diagonal/>
    </border>
    <border>
      <left/>
      <right style="medium">
        <color auto="1"/>
      </right>
      <top style="medium">
        <color auto="1"/>
      </top>
      <bottom style="thin">
        <color theme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theme="1"/>
      </bottom>
      <diagonal/>
    </border>
    <border>
      <left style="medium">
        <color auto="1"/>
      </left>
      <right style="medium">
        <color theme="1"/>
      </right>
      <top style="medium">
        <color auto="1"/>
      </top>
      <bottom/>
      <diagonal/>
    </border>
    <border>
      <left style="medium">
        <color theme="1"/>
      </left>
      <right style="medium">
        <color auto="1"/>
      </right>
      <top style="medium">
        <color auto="1"/>
      </top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</borders>
  <cellStyleXfs count="5">
    <xf numFmtId="0" fontId="0" fillId="0" borderId="0"/>
    <xf numFmtId="44" fontId="30" fillId="2" borderId="0" applyFont="0" applyFill="0" applyBorder="0"/>
    <xf numFmtId="43" fontId="30" fillId="2" borderId="0" applyFont="0" applyFill="0" applyBorder="0"/>
    <xf numFmtId="0" fontId="1" fillId="3" borderId="1" applyNumberFormat="0"/>
    <xf numFmtId="0" fontId="30" fillId="2" borderId="33"/>
  </cellStyleXfs>
  <cellXfs count="652">
    <xf numFmtId="0" fontId="0" fillId="0" borderId="0" xfId="0"/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wrapText="1"/>
    </xf>
    <xf numFmtId="2" fontId="8" fillId="0" borderId="2" xfId="0" applyNumberFormat="1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/>
    <xf numFmtId="0" fontId="6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2" fontId="9" fillId="0" borderId="0" xfId="0" applyNumberFormat="1" applyFont="1"/>
    <xf numFmtId="4" fontId="10" fillId="0" borderId="0" xfId="0" applyNumberFormat="1" applyFont="1" applyAlignment="1">
      <alignment horizontal="right"/>
    </xf>
    <xf numFmtId="2" fontId="10" fillId="0" borderId="0" xfId="0" applyNumberFormat="1" applyFont="1" applyAlignment="1">
      <alignment horizontal="right"/>
    </xf>
    <xf numFmtId="2" fontId="7" fillId="0" borderId="0" xfId="0" applyNumberFormat="1" applyFont="1"/>
    <xf numFmtId="1" fontId="7" fillId="0" borderId="0" xfId="0" applyNumberFormat="1" applyFont="1"/>
    <xf numFmtId="0" fontId="2" fillId="0" borderId="0" xfId="0" applyFont="1"/>
    <xf numFmtId="0" fontId="2" fillId="0" borderId="3" xfId="0" applyFont="1" applyBorder="1"/>
    <xf numFmtId="0" fontId="11" fillId="0" borderId="0" xfId="0" applyFont="1"/>
    <xf numFmtId="2" fontId="0" fillId="0" borderId="0" xfId="0" applyNumberFormat="1"/>
    <xf numFmtId="4" fontId="0" fillId="0" borderId="0" xfId="0" applyNumberFormat="1"/>
    <xf numFmtId="14" fontId="0" fillId="0" borderId="0" xfId="0" applyNumberFormat="1"/>
    <xf numFmtId="14" fontId="7" fillId="0" borderId="0" xfId="0" applyNumberFormat="1" applyFont="1" applyAlignment="1">
      <alignment horizontal="left"/>
    </xf>
    <xf numFmtId="0" fontId="9" fillId="0" borderId="0" xfId="0" applyFont="1"/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5" xfId="0" applyFont="1" applyBorder="1" applyAlignment="1">
      <alignment horizontal="center" textRotation="90" wrapText="1"/>
    </xf>
    <xf numFmtId="0" fontId="4" fillId="0" borderId="5" xfId="0" applyFont="1" applyBorder="1" applyAlignment="1">
      <alignment horizontal="center" vertical="top" textRotation="90" wrapText="1"/>
    </xf>
    <xf numFmtId="0" fontId="4" fillId="0" borderId="5" xfId="0" applyFont="1" applyBorder="1" applyAlignment="1">
      <alignment vertical="center" textRotation="90" wrapText="1"/>
    </xf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right" vertical="center" wrapText="1"/>
    </xf>
    <xf numFmtId="0" fontId="14" fillId="0" borderId="14" xfId="0" applyFont="1" applyBorder="1" applyAlignment="1">
      <alignment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vertical="center" wrapText="1"/>
    </xf>
    <xf numFmtId="164" fontId="4" fillId="0" borderId="5" xfId="0" applyNumberFormat="1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5" borderId="11" xfId="0" applyFont="1" applyFill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4" fontId="14" fillId="0" borderId="5" xfId="0" applyNumberFormat="1" applyFont="1" applyBorder="1" applyAlignment="1">
      <alignment vertical="center" wrapText="1"/>
    </xf>
    <xf numFmtId="0" fontId="0" fillId="0" borderId="0" xfId="0"/>
    <xf numFmtId="0" fontId="6" fillId="0" borderId="13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164" fontId="4" fillId="0" borderId="4" xfId="0" applyNumberFormat="1" applyFont="1" applyBorder="1" applyAlignment="1">
      <alignment vertical="center" wrapText="1"/>
    </xf>
    <xf numFmtId="0" fontId="6" fillId="5" borderId="13" xfId="0" applyFont="1" applyFill="1" applyBorder="1" applyAlignment="1">
      <alignment vertical="center" wrapText="1"/>
    </xf>
    <xf numFmtId="0" fontId="5" fillId="0" borderId="11" xfId="0" applyFont="1" applyBorder="1" applyAlignment="1">
      <alignment horizontal="left" vertical="center" wrapText="1"/>
    </xf>
    <xf numFmtId="0" fontId="4" fillId="5" borderId="5" xfId="0" applyFont="1" applyFill="1" applyBorder="1" applyAlignment="1">
      <alignment vertical="center" wrapText="1"/>
    </xf>
    <xf numFmtId="0" fontId="14" fillId="0" borderId="16" xfId="0" applyFont="1" applyBorder="1" applyAlignment="1">
      <alignment vertical="center" wrapText="1"/>
    </xf>
    <xf numFmtId="0" fontId="6" fillId="5" borderId="11" xfId="0" applyFont="1" applyFill="1" applyBorder="1" applyAlignment="1">
      <alignment horizontal="right" vertical="center" wrapText="1"/>
    </xf>
    <xf numFmtId="0" fontId="6" fillId="0" borderId="5" xfId="0" applyFont="1" applyBorder="1" applyAlignment="1">
      <alignment horizontal="right" vertical="center" wrapText="1"/>
    </xf>
    <xf numFmtId="0" fontId="6" fillId="0" borderId="11" xfId="0" applyFont="1" applyBorder="1" applyAlignment="1">
      <alignment horizontal="right" vertical="center" wrapText="1"/>
    </xf>
    <xf numFmtId="164" fontId="4" fillId="0" borderId="0" xfId="0" applyNumberFormat="1" applyFont="1" applyAlignment="1">
      <alignment vertical="center" wrapText="1"/>
    </xf>
    <xf numFmtId="0" fontId="0" fillId="0" borderId="17" xfId="0" applyBorder="1"/>
    <xf numFmtId="4" fontId="5" fillId="0" borderId="5" xfId="0" applyNumberFormat="1" applyFont="1" applyBorder="1" applyAlignment="1">
      <alignment vertical="center" wrapText="1"/>
    </xf>
    <xf numFmtId="0" fontId="4" fillId="5" borderId="13" xfId="0" applyFont="1" applyFill="1" applyBorder="1" applyAlignment="1">
      <alignment vertical="center" wrapText="1"/>
    </xf>
    <xf numFmtId="0" fontId="4" fillId="5" borderId="16" xfId="0" applyFont="1" applyFill="1" applyBorder="1" applyAlignment="1">
      <alignment vertical="center" wrapText="1"/>
    </xf>
    <xf numFmtId="164" fontId="14" fillId="0" borderId="5" xfId="0" applyNumberFormat="1" applyFont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14" fontId="2" fillId="0" borderId="0" xfId="0" applyNumberFormat="1" applyFont="1"/>
    <xf numFmtId="14" fontId="0" fillId="0" borderId="0" xfId="0" applyNumberFormat="1"/>
    <xf numFmtId="0" fontId="6" fillId="5" borderId="13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4" fontId="4" fillId="0" borderId="9" xfId="0" applyNumberFormat="1" applyFont="1" applyBorder="1" applyAlignment="1">
      <alignment vertical="center" wrapText="1"/>
    </xf>
    <xf numFmtId="0" fontId="6" fillId="5" borderId="5" xfId="0" applyFont="1" applyFill="1" applyBorder="1" applyAlignment="1">
      <alignment horizontal="center" vertical="center" wrapText="1"/>
    </xf>
    <xf numFmtId="4" fontId="7" fillId="0" borderId="0" xfId="0" applyNumberFormat="1" applyFont="1"/>
    <xf numFmtId="0" fontId="0" fillId="0" borderId="0" xfId="0" applyAlignment="1">
      <alignment horizontal="center"/>
    </xf>
    <xf numFmtId="4" fontId="4" fillId="5" borderId="5" xfId="0" applyNumberFormat="1" applyFont="1" applyFill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5" borderId="0" xfId="0" applyFont="1" applyFill="1" applyAlignment="1">
      <alignment vertical="center" wrapText="1"/>
    </xf>
    <xf numFmtId="0" fontId="16" fillId="0" borderId="0" xfId="0" applyFont="1"/>
    <xf numFmtId="0" fontId="16" fillId="6" borderId="0" xfId="0" applyFont="1" applyFill="1"/>
    <xf numFmtId="0" fontId="4" fillId="0" borderId="13" xfId="0" applyFont="1" applyBorder="1" applyAlignment="1">
      <alignment vertical="center" wrapText="1"/>
    </xf>
    <xf numFmtId="0" fontId="4" fillId="5" borderId="5" xfId="0" applyFont="1" applyFill="1" applyBorder="1" applyAlignment="1">
      <alignment horizontal="center" vertical="center" wrapText="1"/>
    </xf>
    <xf numFmtId="4" fontId="17" fillId="0" borderId="22" xfId="0" applyNumberFormat="1" applyFont="1" applyBorder="1" applyAlignment="1">
      <alignment horizontal="right" vertical="center" wrapText="1"/>
    </xf>
    <xf numFmtId="0" fontId="19" fillId="0" borderId="0" xfId="0" applyFont="1"/>
    <xf numFmtId="0" fontId="20" fillId="0" borderId="5" xfId="0" applyFont="1" applyBorder="1" applyAlignment="1">
      <alignment horizontal="center" textRotation="90" wrapText="1"/>
    </xf>
    <xf numFmtId="0" fontId="20" fillId="0" borderId="5" xfId="0" applyFont="1" applyBorder="1" applyAlignment="1">
      <alignment horizontal="center" vertical="top" textRotation="90" wrapText="1"/>
    </xf>
    <xf numFmtId="0" fontId="20" fillId="0" borderId="5" xfId="0" applyFont="1" applyBorder="1" applyAlignment="1">
      <alignment vertical="center" textRotation="90" wrapText="1"/>
    </xf>
    <xf numFmtId="0" fontId="20" fillId="0" borderId="11" xfId="0" applyFont="1" applyBorder="1" applyAlignment="1">
      <alignment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1" fillId="0" borderId="13" xfId="0" applyFont="1" applyBorder="1" applyAlignment="1">
      <alignment vertical="center" wrapText="1"/>
    </xf>
    <xf numFmtId="0" fontId="20" fillId="0" borderId="9" xfId="0" applyFont="1" applyBorder="1" applyAlignment="1">
      <alignment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164" fontId="20" fillId="0" borderId="9" xfId="0" applyNumberFormat="1" applyFont="1" applyBorder="1" applyAlignment="1">
      <alignment horizontal="right" vertical="center" wrapText="1"/>
    </xf>
    <xf numFmtId="0" fontId="20" fillId="0" borderId="13" xfId="0" applyFont="1" applyBorder="1" applyAlignment="1">
      <alignment vertical="center" wrapText="1"/>
    </xf>
    <xf numFmtId="0" fontId="23" fillId="0" borderId="13" xfId="0" applyFont="1" applyBorder="1" applyAlignment="1">
      <alignment vertical="center" wrapText="1"/>
    </xf>
    <xf numFmtId="0" fontId="23" fillId="0" borderId="9" xfId="0" applyFont="1" applyBorder="1" applyAlignment="1">
      <alignment vertical="center" wrapText="1"/>
    </xf>
    <xf numFmtId="164" fontId="20" fillId="0" borderId="9" xfId="0" applyNumberFormat="1" applyFont="1" applyBorder="1" applyAlignment="1">
      <alignment vertical="center" wrapText="1"/>
    </xf>
    <xf numFmtId="4" fontId="20" fillId="0" borderId="9" xfId="0" applyNumberFormat="1" applyFont="1" applyBorder="1" applyAlignment="1">
      <alignment vertical="center" wrapText="1"/>
    </xf>
    <xf numFmtId="0" fontId="20" fillId="0" borderId="5" xfId="0" applyFont="1" applyBorder="1" applyAlignment="1">
      <alignment vertical="center" wrapText="1"/>
    </xf>
    <xf numFmtId="164" fontId="20" fillId="0" borderId="5" xfId="0" applyNumberFormat="1" applyFont="1" applyBorder="1" applyAlignment="1">
      <alignment horizontal="right" vertical="center" wrapText="1"/>
    </xf>
    <xf numFmtId="0" fontId="20" fillId="0" borderId="14" xfId="0" applyFont="1" applyBorder="1" applyAlignment="1">
      <alignment vertical="center" wrapText="1"/>
    </xf>
    <xf numFmtId="164" fontId="20" fillId="0" borderId="5" xfId="0" applyNumberFormat="1" applyFont="1" applyBorder="1" applyAlignment="1">
      <alignment vertical="center" wrapText="1"/>
    </xf>
    <xf numFmtId="4" fontId="20" fillId="0" borderId="5" xfId="0" applyNumberFormat="1" applyFont="1" applyBorder="1" applyAlignment="1">
      <alignment vertical="center" wrapText="1"/>
    </xf>
    <xf numFmtId="0" fontId="21" fillId="0" borderId="11" xfId="0" applyFont="1" applyBorder="1" applyAlignment="1">
      <alignment vertical="center" wrapText="1"/>
    </xf>
    <xf numFmtId="0" fontId="21" fillId="5" borderId="11" xfId="0" applyFont="1" applyFill="1" applyBorder="1" applyAlignment="1">
      <alignment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right" vertical="center" wrapText="1"/>
    </xf>
    <xf numFmtId="0" fontId="21" fillId="0" borderId="10" xfId="0" applyFont="1" applyBorder="1" applyAlignment="1">
      <alignment vertical="center" wrapText="1"/>
    </xf>
    <xf numFmtId="0" fontId="20" fillId="0" borderId="12" xfId="0" applyFont="1" applyBorder="1" applyAlignment="1">
      <alignment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164" fontId="20" fillId="0" borderId="12" xfId="0" applyNumberFormat="1" applyFont="1" applyBorder="1" applyAlignment="1">
      <alignment vertical="center" wrapText="1"/>
    </xf>
    <xf numFmtId="0" fontId="23" fillId="0" borderId="10" xfId="0" applyFont="1" applyBorder="1" applyAlignment="1">
      <alignment horizontal="right" vertical="center" wrapText="1"/>
    </xf>
    <xf numFmtId="0" fontId="20" fillId="0" borderId="24" xfId="0" applyFont="1" applyBorder="1" applyAlignment="1">
      <alignment vertical="center" wrapText="1"/>
    </xf>
    <xf numFmtId="4" fontId="20" fillId="0" borderId="12" xfId="0" applyNumberFormat="1" applyFont="1" applyBorder="1" applyAlignment="1">
      <alignment vertical="center" wrapText="1"/>
    </xf>
    <xf numFmtId="164" fontId="20" fillId="0" borderId="24" xfId="0" applyNumberFormat="1" applyFont="1" applyBorder="1" applyAlignment="1">
      <alignment vertical="center" wrapText="1"/>
    </xf>
    <xf numFmtId="0" fontId="21" fillId="0" borderId="25" xfId="0" applyFont="1" applyBorder="1" applyAlignment="1">
      <alignment vertical="center" wrapText="1"/>
    </xf>
    <xf numFmtId="0" fontId="20" fillId="0" borderId="26" xfId="0" applyFont="1" applyBorder="1" applyAlignment="1">
      <alignment vertical="center" wrapText="1"/>
    </xf>
    <xf numFmtId="0" fontId="23" fillId="0" borderId="27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164" fontId="20" fillId="0" borderId="26" xfId="0" applyNumberFormat="1" applyFont="1" applyBorder="1" applyAlignment="1">
      <alignment vertical="center" wrapText="1"/>
    </xf>
    <xf numFmtId="4" fontId="20" fillId="0" borderId="26" xfId="0" applyNumberFormat="1" applyFont="1" applyBorder="1" applyAlignment="1">
      <alignment vertical="center" wrapText="1"/>
    </xf>
    <xf numFmtId="0" fontId="23" fillId="0" borderId="29" xfId="0" applyFont="1" applyBorder="1" applyAlignment="1">
      <alignment horizontal="center" vertical="center" wrapText="1"/>
    </xf>
    <xf numFmtId="164" fontId="20" fillId="0" borderId="19" xfId="0" applyNumberFormat="1" applyFont="1" applyBorder="1" applyAlignment="1">
      <alignment horizontal="right" vertical="center" wrapText="1"/>
    </xf>
    <xf numFmtId="0" fontId="20" fillId="0" borderId="19" xfId="0" applyFont="1" applyBorder="1" applyAlignment="1">
      <alignment vertical="center" wrapText="1"/>
    </xf>
    <xf numFmtId="0" fontId="19" fillId="0" borderId="28" xfId="0" applyFont="1" applyBorder="1"/>
    <xf numFmtId="0" fontId="19" fillId="0" borderId="19" xfId="0" applyFont="1" applyBorder="1"/>
    <xf numFmtId="0" fontId="20" fillId="0" borderId="10" xfId="0" applyFont="1" applyBorder="1" applyAlignment="1">
      <alignment vertical="center" wrapText="1"/>
    </xf>
    <xf numFmtId="0" fontId="19" fillId="0" borderId="28" xfId="0" applyFont="1" applyBorder="1" applyAlignment="1">
      <alignment horizontal="center" vertical="center"/>
    </xf>
    <xf numFmtId="0" fontId="19" fillId="5" borderId="19" xfId="0" applyFont="1" applyFill="1" applyBorder="1"/>
    <xf numFmtId="0" fontId="24" fillId="0" borderId="0" xfId="0" applyFont="1"/>
    <xf numFmtId="4" fontId="19" fillId="0" borderId="0" xfId="0" applyNumberFormat="1" applyFont="1"/>
    <xf numFmtId="0" fontId="19" fillId="5" borderId="0" xfId="0" applyFont="1" applyFill="1"/>
    <xf numFmtId="0" fontId="21" fillId="0" borderId="0" xfId="0" applyFont="1" applyAlignment="1">
      <alignment horizontal="left"/>
    </xf>
    <xf numFmtId="0" fontId="20" fillId="0" borderId="3" xfId="0" applyFont="1" applyBorder="1" applyAlignment="1">
      <alignment horizontal="left"/>
    </xf>
    <xf numFmtId="0" fontId="19" fillId="0" borderId="0" xfId="0" applyFont="1" applyAlignment="1">
      <alignment horizontal="left"/>
    </xf>
    <xf numFmtId="0" fontId="20" fillId="0" borderId="0" xfId="0" applyFont="1"/>
    <xf numFmtId="0" fontId="21" fillId="0" borderId="0" xfId="0" applyFont="1"/>
    <xf numFmtId="0" fontId="20" fillId="0" borderId="0" xfId="0" applyFont="1" applyAlignment="1">
      <alignment horizontal="center"/>
    </xf>
    <xf numFmtId="0" fontId="20" fillId="0" borderId="3" xfId="0" applyFont="1" applyBorder="1"/>
    <xf numFmtId="14" fontId="19" fillId="0" borderId="0" xfId="0" applyNumberFormat="1" applyFont="1"/>
    <xf numFmtId="164" fontId="4" fillId="0" borderId="9" xfId="0" applyNumberFormat="1" applyFont="1" applyBorder="1" applyAlignment="1">
      <alignment horizontal="right" vertical="center" wrapText="1"/>
    </xf>
    <xf numFmtId="0" fontId="14" fillId="0" borderId="13" xfId="0" applyFont="1" applyBorder="1" applyAlignment="1">
      <alignment vertical="center" wrapText="1"/>
    </xf>
    <xf numFmtId="164" fontId="4" fillId="0" borderId="9" xfId="0" applyNumberFormat="1" applyFont="1" applyBorder="1" applyAlignment="1">
      <alignment vertical="center" wrapText="1"/>
    </xf>
    <xf numFmtId="164" fontId="4" fillId="5" borderId="5" xfId="0" applyNumberFormat="1" applyFont="1" applyFill="1" applyBorder="1" applyAlignment="1">
      <alignment vertical="center" wrapText="1"/>
    </xf>
    <xf numFmtId="0" fontId="0" fillId="0" borderId="12" xfId="0" applyBorder="1"/>
    <xf numFmtId="164" fontId="14" fillId="0" borderId="11" xfId="0" applyNumberFormat="1" applyFont="1" applyBorder="1" applyAlignment="1">
      <alignment vertical="center" wrapText="1"/>
    </xf>
    <xf numFmtId="164" fontId="4" fillId="0" borderId="11" xfId="0" applyNumberFormat="1" applyFont="1" applyBorder="1" applyAlignment="1">
      <alignment vertical="center" wrapText="1"/>
    </xf>
    <xf numFmtId="4" fontId="4" fillId="0" borderId="11" xfId="0" applyNumberFormat="1" applyFont="1" applyBorder="1" applyAlignment="1">
      <alignment vertical="center" wrapText="1"/>
    </xf>
    <xf numFmtId="164" fontId="4" fillId="0" borderId="13" xfId="0" applyNumberFormat="1" applyFont="1" applyBorder="1" applyAlignment="1">
      <alignment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left" vertical="center" wrapText="1"/>
    </xf>
    <xf numFmtId="0" fontId="0" fillId="0" borderId="0" xfId="0"/>
    <xf numFmtId="0" fontId="14" fillId="0" borderId="6" xfId="0" applyFont="1" applyBorder="1" applyAlignment="1">
      <alignment vertical="center" wrapText="1"/>
    </xf>
    <xf numFmtId="164" fontId="4" fillId="0" borderId="11" xfId="0" applyNumberFormat="1" applyFont="1" applyBorder="1" applyAlignment="1">
      <alignment horizontal="right" vertical="center" wrapText="1"/>
    </xf>
    <xf numFmtId="4" fontId="4" fillId="0" borderId="5" xfId="0" applyNumberFormat="1" applyFont="1" applyBorder="1" applyAlignment="1">
      <alignment horizontal="right" vertical="center" wrapText="1"/>
    </xf>
    <xf numFmtId="165" fontId="4" fillId="0" borderId="5" xfId="0" applyNumberFormat="1" applyFont="1" applyBorder="1" applyAlignment="1">
      <alignment vertical="center" wrapText="1"/>
    </xf>
    <xf numFmtId="0" fontId="4" fillId="5" borderId="9" xfId="0" applyFont="1" applyFill="1" applyBorder="1" applyAlignment="1">
      <alignment vertical="center" wrapText="1"/>
    </xf>
    <xf numFmtId="164" fontId="4" fillId="5" borderId="9" xfId="0" applyNumberFormat="1" applyFont="1" applyFill="1" applyBorder="1" applyAlignment="1">
      <alignment vertical="center" wrapText="1"/>
    </xf>
    <xf numFmtId="4" fontId="7" fillId="0" borderId="13" xfId="0" applyNumberFormat="1" applyFont="1" applyBorder="1" applyAlignment="1">
      <alignment horizontal="center" vertical="center"/>
    </xf>
    <xf numFmtId="4" fontId="4" fillId="0" borderId="13" xfId="0" applyNumberFormat="1" applyFont="1" applyBorder="1" applyAlignment="1">
      <alignment vertical="center" wrapText="1"/>
    </xf>
    <xf numFmtId="165" fontId="4" fillId="0" borderId="9" xfId="0" applyNumberFormat="1" applyFont="1" applyBorder="1" applyAlignment="1">
      <alignment vertical="center" wrapText="1"/>
    </xf>
    <xf numFmtId="166" fontId="4" fillId="0" borderId="11" xfId="1" applyNumberFormat="1" applyFont="1" applyFill="1" applyBorder="1" applyAlignment="1">
      <alignment vertical="center" wrapText="1"/>
    </xf>
    <xf numFmtId="166" fontId="4" fillId="0" borderId="5" xfId="1" applyNumberFormat="1" applyFont="1" applyFill="1" applyBorder="1" applyAlignment="1">
      <alignment vertical="center" wrapText="1"/>
    </xf>
    <xf numFmtId="43" fontId="4" fillId="0" borderId="5" xfId="2" applyNumberFormat="1" applyFont="1" applyFill="1" applyBorder="1" applyAlignment="1">
      <alignment horizontal="right" vertical="center" wrapText="1"/>
    </xf>
    <xf numFmtId="43" fontId="4" fillId="0" borderId="5" xfId="2" applyNumberFormat="1" applyFont="1" applyFill="1" applyBorder="1" applyAlignment="1">
      <alignment vertical="center" wrapText="1"/>
    </xf>
    <xf numFmtId="166" fontId="14" fillId="0" borderId="14" xfId="1" applyNumberFormat="1" applyFont="1" applyFill="1" applyBorder="1" applyAlignment="1">
      <alignment vertical="center" wrapText="1"/>
    </xf>
    <xf numFmtId="43" fontId="6" fillId="0" borderId="13" xfId="2" applyNumberFormat="1" applyFont="1" applyFill="1" applyBorder="1" applyAlignment="1">
      <alignment vertical="center" wrapText="1"/>
    </xf>
    <xf numFmtId="43" fontId="6" fillId="0" borderId="9" xfId="2" applyNumberFormat="1" applyFont="1" applyFill="1" applyBorder="1" applyAlignment="1">
      <alignment vertical="center" wrapText="1"/>
    </xf>
    <xf numFmtId="1" fontId="4" fillId="0" borderId="5" xfId="2" applyNumberFormat="1" applyFont="1" applyFill="1" applyBorder="1" applyAlignment="1">
      <alignment vertical="center" wrapText="1"/>
    </xf>
    <xf numFmtId="166" fontId="4" fillId="5" borderId="11" xfId="1" applyNumberFormat="1" applyFont="1" applyFill="1" applyBorder="1" applyAlignment="1">
      <alignment vertical="center" wrapText="1"/>
    </xf>
    <xf numFmtId="0" fontId="4" fillId="6" borderId="11" xfId="1" applyNumberFormat="1" applyFont="1" applyFill="1" applyBorder="1" applyAlignment="1">
      <alignment vertical="center" wrapText="1"/>
    </xf>
    <xf numFmtId="43" fontId="4" fillId="5" borderId="5" xfId="2" applyNumberFormat="1" applyFont="1" applyFill="1" applyBorder="1" applyAlignment="1">
      <alignment vertical="center" wrapText="1"/>
    </xf>
    <xf numFmtId="43" fontId="6" fillId="0" borderId="5" xfId="2" applyNumberFormat="1" applyFont="1" applyFill="1" applyBorder="1" applyAlignment="1">
      <alignment horizontal="center" vertical="center" wrapText="1"/>
    </xf>
    <xf numFmtId="43" fontId="14" fillId="0" borderId="5" xfId="2" applyNumberFormat="1" applyFont="1" applyFill="1" applyBorder="1" applyAlignment="1">
      <alignment vertical="center" wrapText="1"/>
    </xf>
    <xf numFmtId="43" fontId="6" fillId="5" borderId="11" xfId="2" applyNumberFormat="1" applyFont="1" applyFill="1" applyBorder="1" applyAlignment="1">
      <alignment horizontal="right" vertical="center" wrapText="1"/>
    </xf>
    <xf numFmtId="43" fontId="0" fillId="0" borderId="0" xfId="2" applyNumberFormat="1" applyFont="1" applyFill="1"/>
    <xf numFmtId="1" fontId="0" fillId="0" borderId="0" xfId="2" applyNumberFormat="1" applyFont="1" applyFill="1"/>
    <xf numFmtId="0" fontId="26" fillId="0" borderId="0" xfId="0" applyFont="1"/>
    <xf numFmtId="43" fontId="26" fillId="0" borderId="0" xfId="2" applyNumberFormat="1" applyFont="1" applyFill="1"/>
    <xf numFmtId="0" fontId="4" fillId="0" borderId="0" xfId="0" applyFont="1"/>
    <xf numFmtId="43" fontId="27" fillId="0" borderId="0" xfId="2" applyNumberFormat="1" applyFont="1" applyFill="1"/>
    <xf numFmtId="0" fontId="26" fillId="0" borderId="0" xfId="0" applyFont="1" applyAlignment="1">
      <alignment horizontal="center" vertical="top"/>
    </xf>
    <xf numFmtId="0" fontId="27" fillId="0" borderId="0" xfId="0" applyFont="1"/>
    <xf numFmtId="0" fontId="26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8" fillId="0" borderId="0" xfId="0" applyFont="1"/>
    <xf numFmtId="0" fontId="5" fillId="0" borderId="1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4" fontId="5" fillId="4" borderId="19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4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4" fontId="5" fillId="0" borderId="19" xfId="0" applyNumberFormat="1" applyFont="1" applyBorder="1" applyAlignment="1">
      <alignment horizontal="right" vertical="center" wrapText="1"/>
    </xf>
    <xf numFmtId="164" fontId="4" fillId="0" borderId="21" xfId="0" applyNumberFormat="1" applyFont="1" applyBorder="1" applyAlignment="1">
      <alignment vertical="center" wrapText="1"/>
    </xf>
    <xf numFmtId="4" fontId="5" fillId="0" borderId="22" xfId="0" applyNumberFormat="1" applyFont="1" applyBorder="1" applyAlignment="1">
      <alignment horizontal="right" vertical="center" wrapText="1"/>
    </xf>
    <xf numFmtId="4" fontId="17" fillId="0" borderId="23" xfId="0" applyNumberFormat="1" applyFont="1" applyBorder="1" applyAlignment="1">
      <alignment horizontal="right" vertical="center" wrapText="1"/>
    </xf>
    <xf numFmtId="0" fontId="4" fillId="0" borderId="3" xfId="0" applyFont="1" applyBorder="1"/>
    <xf numFmtId="0" fontId="4" fillId="0" borderId="0" xfId="0" applyFont="1" applyAlignment="1">
      <alignment horizontal="center"/>
    </xf>
    <xf numFmtId="4" fontId="0" fillId="0" borderId="0" xfId="0" applyNumberFormat="1"/>
    <xf numFmtId="1" fontId="6" fillId="0" borderId="13" xfId="2" applyNumberFormat="1" applyFont="1" applyFill="1" applyBorder="1" applyAlignment="1">
      <alignment horizontal="center" vertical="center" wrapText="1"/>
    </xf>
    <xf numFmtId="1" fontId="6" fillId="0" borderId="9" xfId="2" applyNumberFormat="1" applyFont="1" applyFill="1" applyBorder="1" applyAlignment="1">
      <alignment horizontal="center" vertical="center" wrapText="1"/>
    </xf>
    <xf numFmtId="1" fontId="6" fillId="0" borderId="9" xfId="2" applyNumberFormat="1" applyFont="1" applyFill="1" applyBorder="1" applyAlignment="1">
      <alignment vertical="center" wrapText="1"/>
    </xf>
    <xf numFmtId="2" fontId="4" fillId="0" borderId="5" xfId="2" applyNumberFormat="1" applyFont="1" applyFill="1" applyBorder="1" applyAlignment="1">
      <alignment vertical="center" wrapText="1"/>
    </xf>
    <xf numFmtId="1" fontId="6" fillId="0" borderId="5" xfId="2" applyNumberFormat="1" applyFont="1" applyFill="1" applyBorder="1" applyAlignment="1">
      <alignment horizontal="center" vertical="center" wrapText="1"/>
    </xf>
    <xf numFmtId="1" fontId="6" fillId="0" borderId="11" xfId="2" applyNumberFormat="1" applyFont="1" applyFill="1" applyBorder="1" applyAlignment="1">
      <alignment horizontal="center" vertical="center" wrapText="1"/>
    </xf>
    <xf numFmtId="2" fontId="6" fillId="0" borderId="5" xfId="2" applyNumberFormat="1" applyFont="1" applyFill="1" applyBorder="1" applyAlignment="1">
      <alignment horizontal="center" vertical="center" wrapText="1"/>
    </xf>
    <xf numFmtId="1" fontId="4" fillId="0" borderId="5" xfId="2" applyNumberFormat="1" applyFont="1" applyFill="1" applyBorder="1" applyAlignment="1">
      <alignment horizontal="center" vertical="center" wrapText="1"/>
    </xf>
    <xf numFmtId="49" fontId="4" fillId="0" borderId="5" xfId="2" applyNumberFormat="1" applyFont="1" applyFill="1" applyBorder="1" applyAlignment="1">
      <alignment horizontal="center" vertical="center" wrapText="1"/>
    </xf>
    <xf numFmtId="49" fontId="6" fillId="0" borderId="9" xfId="2" applyNumberFormat="1" applyFont="1" applyFill="1" applyBorder="1" applyAlignment="1">
      <alignment horizontal="center" vertical="center" wrapText="1"/>
    </xf>
    <xf numFmtId="49" fontId="6" fillId="0" borderId="13" xfId="2" applyNumberFormat="1" applyFont="1" applyFill="1" applyBorder="1" applyAlignment="1">
      <alignment horizontal="center" vertical="center" wrapText="1"/>
    </xf>
    <xf numFmtId="49" fontId="6" fillId="0" borderId="11" xfId="2" applyNumberFormat="1" applyFont="1" applyFill="1" applyBorder="1" applyAlignment="1">
      <alignment horizontal="center" vertical="center" wrapText="1"/>
    </xf>
    <xf numFmtId="0" fontId="28" fillId="0" borderId="0" xfId="0" applyNumberFormat="1" applyFont="1"/>
    <xf numFmtId="4" fontId="17" fillId="0" borderId="31" xfId="0" applyNumberFormat="1" applyFont="1" applyBorder="1" applyAlignment="1">
      <alignment horizontal="right" vertical="center"/>
    </xf>
    <xf numFmtId="164" fontId="5" fillId="0" borderId="2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167" fontId="0" fillId="0" borderId="0" xfId="0" applyNumberFormat="1"/>
    <xf numFmtId="167" fontId="2" fillId="0" borderId="0" xfId="0" applyNumberFormat="1" applyFont="1"/>
    <xf numFmtId="167" fontId="11" fillId="0" borderId="0" xfId="0" applyNumberFormat="1" applyFont="1"/>
    <xf numFmtId="167" fontId="0" fillId="0" borderId="0" xfId="0" applyNumberFormat="1" applyAlignment="1">
      <alignment horizontal="center"/>
    </xf>
    <xf numFmtId="2" fontId="0" fillId="0" borderId="0" xfId="0" applyNumberFormat="1"/>
    <xf numFmtId="0" fontId="0" fillId="0" borderId="32" xfId="0" applyBorder="1"/>
    <xf numFmtId="0" fontId="29" fillId="0" borderId="0" xfId="0" applyFont="1"/>
    <xf numFmtId="168" fontId="25" fillId="0" borderId="0" xfId="0" applyNumberFormat="1" applyFont="1"/>
    <xf numFmtId="164" fontId="4" fillId="0" borderId="35" xfId="0" applyNumberFormat="1" applyFont="1" applyBorder="1" applyAlignment="1">
      <alignment vertical="center" wrapText="1"/>
    </xf>
    <xf numFmtId="2" fontId="8" fillId="0" borderId="36" xfId="0" applyNumberFormat="1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4" fillId="0" borderId="35" xfId="0" applyFont="1" applyBorder="1" applyAlignment="1">
      <alignment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164" fontId="4" fillId="0" borderId="41" xfId="0" applyNumberFormat="1" applyFont="1" applyBorder="1" applyAlignment="1">
      <alignment vertical="center" wrapText="1"/>
    </xf>
    <xf numFmtId="164" fontId="20" fillId="0" borderId="42" xfId="0" applyNumberFormat="1" applyFont="1" applyBorder="1" applyAlignment="1">
      <alignment vertical="center" wrapText="1"/>
    </xf>
    <xf numFmtId="164" fontId="20" fillId="5" borderId="42" xfId="0" applyNumberFormat="1" applyFont="1" applyFill="1" applyBorder="1" applyAlignment="1">
      <alignment vertical="center" wrapText="1"/>
    </xf>
    <xf numFmtId="164" fontId="20" fillId="5" borderId="43" xfId="0" applyNumberFormat="1" applyFont="1" applyFill="1" applyBorder="1" applyAlignment="1">
      <alignment vertical="center" wrapText="1"/>
    </xf>
    <xf numFmtId="164" fontId="20" fillId="5" borderId="44" xfId="0" applyNumberFormat="1" applyFont="1" applyFill="1" applyBorder="1" applyAlignment="1">
      <alignment vertical="center" wrapText="1"/>
    </xf>
    <xf numFmtId="164" fontId="4" fillId="0" borderId="42" xfId="0" applyNumberFormat="1" applyFont="1" applyBorder="1" applyAlignment="1">
      <alignment vertical="center" wrapText="1"/>
    </xf>
    <xf numFmtId="164" fontId="4" fillId="0" borderId="45" xfId="0" applyNumberFormat="1" applyFont="1" applyBorder="1" applyAlignment="1">
      <alignment vertical="center" wrapText="1"/>
    </xf>
    <xf numFmtId="2" fontId="4" fillId="5" borderId="5" xfId="2" applyNumberFormat="1" applyFont="1" applyFill="1" applyBorder="1" applyAlignment="1">
      <alignment vertical="center" wrapText="1"/>
    </xf>
    <xf numFmtId="2" fontId="8" fillId="0" borderId="49" xfId="0" applyNumberFormat="1" applyFont="1" applyBorder="1" applyAlignment="1">
      <alignment horizontal="center" vertical="center"/>
    </xf>
    <xf numFmtId="2" fontId="8" fillId="0" borderId="50" xfId="0" applyNumberFormat="1" applyFont="1" applyBorder="1" applyAlignment="1">
      <alignment horizontal="center" vertical="center"/>
    </xf>
    <xf numFmtId="10" fontId="30" fillId="2" borderId="33" xfId="4" applyNumberFormat="1"/>
    <xf numFmtId="0" fontId="31" fillId="2" borderId="33" xfId="4" applyFont="1"/>
    <xf numFmtId="0" fontId="32" fillId="2" borderId="33" xfId="4" applyFont="1" applyAlignment="1">
      <alignment horizontal="center" vertical="top" wrapText="1"/>
    </xf>
    <xf numFmtId="0" fontId="32" fillId="2" borderId="33" xfId="4" applyFont="1" applyAlignment="1">
      <alignment horizontal="center" vertical="top"/>
    </xf>
    <xf numFmtId="0" fontId="33" fillId="2" borderId="33" xfId="4" applyFont="1"/>
    <xf numFmtId="0" fontId="30" fillId="2" borderId="33" xfId="4"/>
    <xf numFmtId="0" fontId="7" fillId="2" borderId="33" xfId="4" applyFont="1"/>
    <xf numFmtId="0" fontId="35" fillId="2" borderId="5" xfId="4" applyFont="1" applyBorder="1" applyAlignment="1">
      <alignment horizontal="center" textRotation="90" wrapText="1"/>
    </xf>
    <xf numFmtId="0" fontId="35" fillId="2" borderId="5" xfId="4" applyFont="1" applyBorder="1" applyAlignment="1">
      <alignment horizontal="center" vertical="top" textRotation="90" wrapText="1"/>
    </xf>
    <xf numFmtId="0" fontId="13" fillId="2" borderId="5" xfId="4" applyFont="1" applyBorder="1" applyAlignment="1">
      <alignment vertical="center" textRotation="90" wrapText="1"/>
    </xf>
    <xf numFmtId="0" fontId="13" fillId="6" borderId="12" xfId="4" applyFont="1" applyFill="1" applyBorder="1" applyAlignment="1">
      <alignment horizontal="center" vertical="center" wrapText="1"/>
    </xf>
    <xf numFmtId="0" fontId="34" fillId="6" borderId="12" xfId="4" applyFont="1" applyFill="1" applyBorder="1" applyAlignment="1">
      <alignment horizontal="center" vertical="center" wrapText="1"/>
    </xf>
    <xf numFmtId="0" fontId="13" fillId="6" borderId="5" xfId="4" applyFont="1" applyFill="1" applyBorder="1" applyAlignment="1">
      <alignment horizontal="center" vertical="center" wrapText="1"/>
    </xf>
    <xf numFmtId="0" fontId="34" fillId="6" borderId="5" xfId="4" applyFont="1" applyFill="1" applyBorder="1" applyAlignment="1">
      <alignment horizontal="center" vertical="center" wrapText="1"/>
    </xf>
    <xf numFmtId="0" fontId="34" fillId="2" borderId="6" xfId="4" applyFont="1" applyBorder="1" applyAlignment="1">
      <alignment horizontal="left" vertical="center" wrapText="1"/>
    </xf>
    <xf numFmtId="0" fontId="34" fillId="2" borderId="5" xfId="4" applyFont="1" applyBorder="1" applyAlignment="1">
      <alignment vertical="center" wrapText="1"/>
    </xf>
    <xf numFmtId="0" fontId="36" fillId="2" borderId="13" xfId="4" applyFont="1" applyBorder="1" applyAlignment="1">
      <alignment horizontal="center" vertical="center" wrapText="1"/>
    </xf>
    <xf numFmtId="164" fontId="34" fillId="6" borderId="5" xfId="4" applyNumberFormat="1" applyFont="1" applyFill="1" applyBorder="1" applyAlignment="1">
      <alignment horizontal="right" vertical="center" wrapText="1"/>
    </xf>
    <xf numFmtId="0" fontId="34" fillId="6" borderId="5" xfId="4" applyFont="1" applyFill="1" applyBorder="1" applyAlignment="1">
      <alignment vertical="center" wrapText="1"/>
    </xf>
    <xf numFmtId="0" fontId="35" fillId="6" borderId="6" xfId="4" applyFont="1" applyFill="1" applyBorder="1" applyAlignment="1">
      <alignment vertical="center" wrapText="1"/>
    </xf>
    <xf numFmtId="164" fontId="13" fillId="6" borderId="51" xfId="4" applyNumberFormat="1" applyFont="1" applyFill="1" applyBorder="1" applyAlignment="1">
      <alignment vertical="center" wrapText="1"/>
    </xf>
    <xf numFmtId="0" fontId="13" fillId="6" borderId="19" xfId="4" applyFont="1" applyFill="1" applyBorder="1" applyAlignment="1">
      <alignment vertical="center" wrapText="1"/>
    </xf>
    <xf numFmtId="0" fontId="13" fillId="6" borderId="24" xfId="4" applyFont="1" applyFill="1" applyBorder="1" applyAlignment="1">
      <alignment horizontal="center" vertical="center" wrapText="1"/>
    </xf>
    <xf numFmtId="0" fontId="13" fillId="6" borderId="6" xfId="4" applyFont="1" applyFill="1" applyBorder="1" applyAlignment="1">
      <alignment vertical="center" wrapText="1"/>
    </xf>
    <xf numFmtId="0" fontId="13" fillId="6" borderId="6" xfId="4" applyFont="1" applyFill="1" applyBorder="1" applyAlignment="1">
      <alignment horizontal="center" vertical="center" wrapText="1"/>
    </xf>
    <xf numFmtId="4" fontId="34" fillId="6" borderId="6" xfId="4" applyNumberFormat="1" applyFont="1" applyFill="1" applyBorder="1" applyAlignment="1">
      <alignment horizontal="center" vertical="center" wrapText="1"/>
    </xf>
    <xf numFmtId="4" fontId="34" fillId="6" borderId="33" xfId="4" applyNumberFormat="1" applyFont="1" applyFill="1" applyAlignment="1">
      <alignment horizontal="center" vertical="center" wrapText="1"/>
    </xf>
    <xf numFmtId="164" fontId="34" fillId="6" borderId="6" xfId="4" applyNumberFormat="1" applyFont="1" applyFill="1" applyBorder="1" applyAlignment="1">
      <alignment horizontal="center" vertical="center" wrapText="1"/>
    </xf>
    <xf numFmtId="0" fontId="35" fillId="6" borderId="13" xfId="4" applyFont="1" applyFill="1" applyBorder="1" applyAlignment="1">
      <alignment horizontal="center" vertical="center" wrapText="1"/>
    </xf>
    <xf numFmtId="0" fontId="35" fillId="2" borderId="9" xfId="4" applyFont="1" applyBorder="1" applyAlignment="1">
      <alignment horizontal="center" vertical="center" wrapText="1"/>
    </xf>
    <xf numFmtId="0" fontId="13" fillId="2" borderId="5" xfId="4" applyFont="1" applyBorder="1" applyAlignment="1">
      <alignment vertical="center" wrapText="1"/>
    </xf>
    <xf numFmtId="0" fontId="35" fillId="2" borderId="6" xfId="4" applyFont="1" applyBorder="1" applyAlignment="1">
      <alignment vertical="center" wrapText="1"/>
    </xf>
    <xf numFmtId="0" fontId="35" fillId="2" borderId="51" xfId="4" applyFont="1" applyBorder="1" applyAlignment="1">
      <alignment vertical="center" wrapText="1"/>
    </xf>
    <xf numFmtId="164" fontId="13" fillId="2" borderId="25" xfId="4" applyNumberFormat="1" applyFont="1" applyBorder="1" applyAlignment="1">
      <alignment vertical="center" wrapText="1"/>
    </xf>
    <xf numFmtId="0" fontId="13" fillId="2" borderId="28" xfId="4" applyFont="1" applyBorder="1" applyAlignment="1">
      <alignment vertical="center" wrapText="1"/>
    </xf>
    <xf numFmtId="0" fontId="13" fillId="2" borderId="24" xfId="4" applyFont="1" applyBorder="1" applyAlignment="1">
      <alignment horizontal="center" vertical="center" wrapText="1"/>
    </xf>
    <xf numFmtId="0" fontId="13" fillId="2" borderId="6" xfId="4" applyFont="1" applyBorder="1" applyAlignment="1">
      <alignment vertical="center" wrapText="1"/>
    </xf>
    <xf numFmtId="0" fontId="13" fillId="2" borderId="6" xfId="4" applyFont="1" applyBorder="1" applyAlignment="1">
      <alignment horizontal="center" vertical="center" wrapText="1"/>
    </xf>
    <xf numFmtId="4" fontId="34" fillId="2" borderId="6" xfId="4" applyNumberFormat="1" applyFont="1" applyBorder="1" applyAlignment="1">
      <alignment horizontal="center" vertical="center" wrapText="1"/>
    </xf>
    <xf numFmtId="164" fontId="34" fillId="2" borderId="6" xfId="4" applyNumberFormat="1" applyFont="1" applyBorder="1" applyAlignment="1">
      <alignment horizontal="center" vertical="center" wrapText="1"/>
    </xf>
    <xf numFmtId="0" fontId="34" fillId="2" borderId="11" xfId="4" applyFont="1" applyBorder="1" applyAlignment="1">
      <alignment horizontal="left" vertical="center" wrapText="1"/>
    </xf>
    <xf numFmtId="0" fontId="34" fillId="2" borderId="5" xfId="4" applyFont="1" applyBorder="1" applyAlignment="1">
      <alignment horizontal="left" vertical="center" wrapText="1"/>
    </xf>
    <xf numFmtId="0" fontId="35" fillId="2" borderId="37" xfId="4" applyFont="1" applyBorder="1" applyAlignment="1">
      <alignment vertical="center" wrapText="1"/>
    </xf>
    <xf numFmtId="0" fontId="35" fillId="2" borderId="13" xfId="4" applyFont="1" applyBorder="1" applyAlignment="1">
      <alignment vertical="center" wrapText="1"/>
    </xf>
    <xf numFmtId="0" fontId="35" fillId="2" borderId="9" xfId="4" applyFont="1" applyBorder="1" applyAlignment="1">
      <alignment vertical="center" wrapText="1"/>
    </xf>
    <xf numFmtId="164" fontId="13" fillId="2" borderId="5" xfId="4" applyNumberFormat="1" applyFont="1" applyBorder="1" applyAlignment="1">
      <alignment vertical="center" wrapText="1"/>
    </xf>
    <xf numFmtId="4" fontId="34" fillId="2" borderId="5" xfId="4" applyNumberFormat="1" applyFont="1" applyBorder="1" applyAlignment="1">
      <alignment vertical="center" wrapText="1"/>
    </xf>
    <xf numFmtId="164" fontId="34" fillId="2" borderId="5" xfId="4" applyNumberFormat="1" applyFont="1" applyBorder="1" applyAlignment="1">
      <alignment vertical="center" wrapText="1"/>
    </xf>
    <xf numFmtId="0" fontId="37" fillId="2" borderId="11" xfId="4" applyFont="1" applyBorder="1" applyAlignment="1">
      <alignment horizontal="left" vertical="center" wrapText="1"/>
    </xf>
    <xf numFmtId="164" fontId="13" fillId="2" borderId="5" xfId="4" applyNumberFormat="1" applyFont="1" applyBorder="1" applyAlignment="1">
      <alignment horizontal="right" vertical="center" wrapText="1"/>
    </xf>
    <xf numFmtId="4" fontId="38" fillId="2" borderId="5" xfId="4" applyNumberFormat="1" applyFont="1" applyBorder="1" applyAlignment="1">
      <alignment vertical="center" wrapText="1"/>
    </xf>
    <xf numFmtId="0" fontId="37" fillId="2" borderId="33" xfId="4" applyFont="1" applyAlignment="1">
      <alignment horizontal="left"/>
    </xf>
    <xf numFmtId="0" fontId="39" fillId="2" borderId="33" xfId="4" applyFont="1"/>
    <xf numFmtId="0" fontId="40" fillId="2" borderId="33" xfId="4" applyFont="1"/>
    <xf numFmtId="0" fontId="3" fillId="2" borderId="33" xfId="4" applyFont="1"/>
    <xf numFmtId="0" fontId="3" fillId="2" borderId="32" xfId="4" applyFont="1" applyBorder="1"/>
    <xf numFmtId="0" fontId="41" fillId="2" borderId="33" xfId="4" applyFont="1"/>
    <xf numFmtId="0" fontId="2" fillId="2" borderId="33" xfId="4" applyFont="1"/>
    <xf numFmtId="0" fontId="2" fillId="2" borderId="33" xfId="4" applyFont="1" applyAlignment="1">
      <alignment horizontal="center"/>
    </xf>
    <xf numFmtId="0" fontId="11" fillId="2" borderId="33" xfId="4" applyFont="1"/>
    <xf numFmtId="0" fontId="42" fillId="2" borderId="33" xfId="4" applyFont="1"/>
    <xf numFmtId="0" fontId="4" fillId="2" borderId="33" xfId="4" applyFont="1"/>
    <xf numFmtId="0" fontId="2" fillId="2" borderId="32" xfId="4" applyFont="1" applyBorder="1"/>
    <xf numFmtId="14" fontId="43" fillId="2" borderId="33" xfId="4" applyNumberFormat="1" applyFont="1"/>
    <xf numFmtId="168" fontId="2" fillId="2" borderId="33" xfId="4" applyNumberFormat="1" applyFont="1"/>
    <xf numFmtId="0" fontId="4" fillId="2" borderId="5" xfId="4" applyFont="1" applyBorder="1" applyAlignment="1">
      <alignment horizontal="center" textRotation="90" wrapText="1"/>
    </xf>
    <xf numFmtId="0" fontId="4" fillId="2" borderId="5" xfId="4" applyFont="1" applyBorder="1" applyAlignment="1">
      <alignment horizontal="center" vertical="top" textRotation="90" wrapText="1"/>
    </xf>
    <xf numFmtId="0" fontId="4" fillId="2" borderId="5" xfId="4" applyFont="1" applyBorder="1" applyAlignment="1">
      <alignment vertical="center" textRotation="90" wrapText="1"/>
    </xf>
    <xf numFmtId="0" fontId="4" fillId="2" borderId="12" xfId="4" applyFont="1" applyBorder="1" applyAlignment="1">
      <alignment horizontal="center" vertical="center" wrapText="1"/>
    </xf>
    <xf numFmtId="0" fontId="4" fillId="2" borderId="39" xfId="4" applyFont="1" applyBorder="1" applyAlignment="1">
      <alignment vertical="center" wrapText="1"/>
    </xf>
    <xf numFmtId="0" fontId="6" fillId="2" borderId="39" xfId="4" applyFont="1" applyBorder="1" applyAlignment="1">
      <alignment horizontal="center" vertical="center" wrapText="1"/>
    </xf>
    <xf numFmtId="164" fontId="4" fillId="2" borderId="39" xfId="4" applyNumberFormat="1" applyFont="1" applyBorder="1" applyAlignment="1">
      <alignment horizontal="right" vertical="center" wrapText="1"/>
    </xf>
    <xf numFmtId="49" fontId="6" fillId="2" borderId="39" xfId="4" applyNumberFormat="1" applyFont="1" applyBorder="1" applyAlignment="1">
      <alignment horizontal="center" vertical="center" wrapText="1"/>
    </xf>
    <xf numFmtId="0" fontId="4" fillId="2" borderId="33" xfId="4" applyFont="1" applyAlignment="1">
      <alignment horizontal="center" vertical="center" wrapText="1"/>
    </xf>
    <xf numFmtId="0" fontId="4" fillId="2" borderId="33" xfId="4" applyFont="1" applyAlignment="1">
      <alignment vertical="center" wrapText="1"/>
    </xf>
    <xf numFmtId="49" fontId="6" fillId="2" borderId="33" xfId="4" applyNumberFormat="1" applyFont="1" applyAlignment="1">
      <alignment horizontal="center" vertical="center" wrapText="1"/>
    </xf>
    <xf numFmtId="0" fontId="6" fillId="2" borderId="33" xfId="4" applyFont="1" applyAlignment="1">
      <alignment horizontal="center" vertical="center" wrapText="1"/>
    </xf>
    <xf numFmtId="164" fontId="4" fillId="2" borderId="33" xfId="4" applyNumberFormat="1" applyFont="1" applyAlignment="1">
      <alignment horizontal="right" vertical="center" wrapText="1"/>
    </xf>
    <xf numFmtId="0" fontId="14" fillId="2" borderId="33" xfId="4" applyFont="1" applyAlignment="1">
      <alignment horizontal="center" vertical="center" wrapText="1"/>
    </xf>
    <xf numFmtId="0" fontId="6" fillId="6" borderId="33" xfId="4" applyFont="1" applyFill="1" applyAlignment="1">
      <alignment horizontal="center" vertical="center" wrapText="1"/>
    </xf>
    <xf numFmtId="164" fontId="4" fillId="2" borderId="33" xfId="4" applyNumberFormat="1" applyFont="1" applyAlignment="1">
      <alignment horizontal="center" vertical="center" wrapText="1"/>
    </xf>
    <xf numFmtId="4" fontId="4" fillId="2" borderId="33" xfId="4" applyNumberFormat="1" applyFont="1" applyAlignment="1">
      <alignment horizontal="center" vertical="center" wrapText="1"/>
    </xf>
    <xf numFmtId="0" fontId="4" fillId="6" borderId="53" xfId="4" applyFont="1" applyFill="1" applyBorder="1" applyAlignment="1">
      <alignment vertical="center" wrapText="1"/>
    </xf>
    <xf numFmtId="0" fontId="6" fillId="6" borderId="53" xfId="4" applyFont="1" applyFill="1" applyBorder="1" applyAlignment="1">
      <alignment horizontal="center" vertical="center" wrapText="1"/>
    </xf>
    <xf numFmtId="164" fontId="4" fillId="6" borderId="53" xfId="4" applyNumberFormat="1" applyFont="1" applyFill="1" applyBorder="1" applyAlignment="1">
      <alignment horizontal="center" vertical="center" wrapText="1"/>
    </xf>
    <xf numFmtId="0" fontId="4" fillId="6" borderId="53" xfId="4" applyFont="1" applyFill="1" applyBorder="1" applyAlignment="1">
      <alignment horizontal="center" vertical="center" wrapText="1"/>
    </xf>
    <xf numFmtId="0" fontId="4" fillId="6" borderId="56" xfId="4" applyFont="1" applyFill="1" applyBorder="1" applyAlignment="1">
      <alignment vertical="center" wrapText="1"/>
    </xf>
    <xf numFmtId="0" fontId="6" fillId="6" borderId="56" xfId="4" applyFont="1" applyFill="1" applyBorder="1" applyAlignment="1">
      <alignment horizontal="center" vertical="center" wrapText="1"/>
    </xf>
    <xf numFmtId="164" fontId="4" fillId="6" borderId="56" xfId="4" applyNumberFormat="1" applyFont="1" applyFill="1" applyBorder="1" applyAlignment="1">
      <alignment horizontal="center" vertical="center" wrapText="1"/>
    </xf>
    <xf numFmtId="0" fontId="4" fillId="6" borderId="56" xfId="4" applyFont="1" applyFill="1" applyBorder="1" applyAlignment="1">
      <alignment horizontal="center" vertical="center" wrapText="1"/>
    </xf>
    <xf numFmtId="0" fontId="4" fillId="6" borderId="58" xfId="4" applyFont="1" applyFill="1" applyBorder="1" applyAlignment="1">
      <alignment horizontal="center" vertical="center" wrapText="1"/>
    </xf>
    <xf numFmtId="0" fontId="4" fillId="6" borderId="59" xfId="4" applyFont="1" applyFill="1" applyBorder="1" applyAlignment="1">
      <alignment vertical="center" wrapText="1"/>
    </xf>
    <xf numFmtId="0" fontId="6" fillId="6" borderId="59" xfId="4" applyFont="1" applyFill="1" applyBorder="1" applyAlignment="1">
      <alignment horizontal="center" vertical="center" wrapText="1"/>
    </xf>
    <xf numFmtId="164" fontId="4" fillId="6" borderId="59" xfId="4" applyNumberFormat="1" applyFont="1" applyFill="1" applyBorder="1" applyAlignment="1">
      <alignment horizontal="center" vertical="center" wrapText="1"/>
    </xf>
    <xf numFmtId="0" fontId="4" fillId="6" borderId="59" xfId="4" applyFont="1" applyFill="1" applyBorder="1" applyAlignment="1">
      <alignment horizontal="center" vertical="center" wrapText="1"/>
    </xf>
    <xf numFmtId="4" fontId="4" fillId="6" borderId="59" xfId="4" applyNumberFormat="1" applyFont="1" applyFill="1" applyBorder="1" applyAlignment="1">
      <alignment horizontal="center" vertical="center" wrapText="1"/>
    </xf>
    <xf numFmtId="0" fontId="4" fillId="6" borderId="60" xfId="4" applyFont="1" applyFill="1" applyBorder="1" applyAlignment="1">
      <alignment horizontal="center" vertical="center" wrapText="1"/>
    </xf>
    <xf numFmtId="0" fontId="4" fillId="6" borderId="61" xfId="4" applyFont="1" applyFill="1" applyBorder="1" applyAlignment="1">
      <alignment horizontal="center" vertical="center" wrapText="1"/>
    </xf>
    <xf numFmtId="0" fontId="4" fillId="6" borderId="62" xfId="4" applyFont="1" applyFill="1" applyBorder="1" applyAlignment="1">
      <alignment vertical="center" wrapText="1"/>
    </xf>
    <xf numFmtId="0" fontId="6" fillId="6" borderId="62" xfId="4" applyFont="1" applyFill="1" applyBorder="1" applyAlignment="1">
      <alignment horizontal="center" vertical="center" wrapText="1"/>
    </xf>
    <xf numFmtId="164" fontId="4" fillId="6" borderId="62" xfId="4" applyNumberFormat="1" applyFont="1" applyFill="1" applyBorder="1" applyAlignment="1">
      <alignment horizontal="center" vertical="center" wrapText="1"/>
    </xf>
    <xf numFmtId="0" fontId="4" fillId="6" borderId="62" xfId="4" applyFont="1" applyFill="1" applyBorder="1" applyAlignment="1">
      <alignment horizontal="center" vertical="center" wrapText="1"/>
    </xf>
    <xf numFmtId="0" fontId="14" fillId="6" borderId="62" xfId="4" applyFont="1" applyFill="1" applyBorder="1" applyAlignment="1">
      <alignment horizontal="center" vertical="center" wrapText="1"/>
    </xf>
    <xf numFmtId="4" fontId="4" fillId="6" borderId="62" xfId="4" applyNumberFormat="1" applyFont="1" applyFill="1" applyBorder="1" applyAlignment="1">
      <alignment horizontal="center" vertical="center" wrapText="1"/>
    </xf>
    <xf numFmtId="0" fontId="4" fillId="6" borderId="63" xfId="4" applyFont="1" applyFill="1" applyBorder="1" applyAlignment="1">
      <alignment vertical="center" wrapText="1"/>
    </xf>
    <xf numFmtId="0" fontId="5" fillId="6" borderId="59" xfId="4" applyFont="1" applyFill="1" applyBorder="1" applyAlignment="1">
      <alignment horizontal="left" vertical="center" wrapText="1"/>
    </xf>
    <xf numFmtId="0" fontId="4" fillId="6" borderId="64" xfId="4" applyNumberFormat="1" applyFont="1" applyFill="1" applyBorder="1" applyAlignment="1">
      <alignment horizontal="center" vertical="center" wrapText="1"/>
    </xf>
    <xf numFmtId="1" fontId="4" fillId="6" borderId="59" xfId="4" applyNumberFormat="1" applyFont="1" applyFill="1" applyBorder="1" applyAlignment="1">
      <alignment horizontal="center" vertical="center" wrapText="1"/>
    </xf>
    <xf numFmtId="0" fontId="11" fillId="2" borderId="65" xfId="4" applyFont="1" applyBorder="1"/>
    <xf numFmtId="4" fontId="18" fillId="2" borderId="33" xfId="4" applyNumberFormat="1" applyFont="1"/>
    <xf numFmtId="0" fontId="4" fillId="2" borderId="5" xfId="4" applyFont="1" applyBorder="1" applyAlignment="1">
      <alignment vertical="top" textRotation="90" wrapText="1"/>
    </xf>
    <xf numFmtId="0" fontId="4" fillId="2" borderId="5" xfId="4" applyFont="1" applyBorder="1" applyAlignment="1">
      <alignment horizontal="left" textRotation="90" wrapText="1"/>
    </xf>
    <xf numFmtId="0" fontId="4" fillId="2" borderId="5" xfId="4" applyFont="1" applyBorder="1" applyAlignment="1">
      <alignment horizontal="center" vertical="center" wrapText="1"/>
    </xf>
    <xf numFmtId="0" fontId="4" fillId="2" borderId="11" xfId="4" applyFont="1" applyBorder="1" applyAlignment="1">
      <alignment vertical="center" wrapText="1"/>
    </xf>
    <xf numFmtId="0" fontId="4" fillId="2" borderId="5" xfId="4" applyFont="1" applyBorder="1" applyAlignment="1">
      <alignment vertical="center" wrapText="1"/>
    </xf>
    <xf numFmtId="0" fontId="6" fillId="6" borderId="13" xfId="4" applyFont="1" applyFill="1" applyBorder="1" applyAlignment="1">
      <alignment horizontal="center" vertical="center" wrapText="1"/>
    </xf>
    <xf numFmtId="0" fontId="6" fillId="2" borderId="9" xfId="4" applyFont="1" applyBorder="1" applyAlignment="1">
      <alignment horizontal="center" vertical="center" wrapText="1"/>
    </xf>
    <xf numFmtId="164" fontId="4" fillId="2" borderId="5" xfId="4" applyNumberFormat="1" applyFont="1" applyBorder="1" applyAlignment="1">
      <alignment horizontal="right" vertical="center" wrapText="1"/>
    </xf>
    <xf numFmtId="0" fontId="14" fillId="2" borderId="37" xfId="4" applyFont="1" applyBorder="1" applyAlignment="1">
      <alignment vertical="center" wrapText="1"/>
    </xf>
    <xf numFmtId="0" fontId="6" fillId="2" borderId="13" xfId="4" applyFont="1" applyBorder="1" applyAlignment="1">
      <alignment vertical="center" wrapText="1"/>
    </xf>
    <xf numFmtId="0" fontId="6" fillId="2" borderId="9" xfId="4" applyFont="1" applyBorder="1" applyAlignment="1">
      <alignment vertical="center" wrapText="1"/>
    </xf>
    <xf numFmtId="164" fontId="4" fillId="2" borderId="5" xfId="4" applyNumberFormat="1" applyFont="1" applyBorder="1" applyAlignment="1">
      <alignment vertical="center" wrapText="1"/>
    </xf>
    <xf numFmtId="4" fontId="4" fillId="2" borderId="5" xfId="4" applyNumberFormat="1" applyFont="1" applyBorder="1" applyAlignment="1">
      <alignment vertical="center" wrapText="1"/>
    </xf>
    <xf numFmtId="0" fontId="6" fillId="2" borderId="13" xfId="4" applyFont="1" applyBorder="1" applyAlignment="1">
      <alignment horizontal="center" vertical="center" wrapText="1"/>
    </xf>
    <xf numFmtId="0" fontId="4" fillId="6" borderId="11" xfId="4" applyFont="1" applyFill="1" applyBorder="1" applyAlignment="1">
      <alignment vertical="center" wrapText="1"/>
    </xf>
    <xf numFmtId="0" fontId="4" fillId="6" borderId="33" xfId="4" applyFont="1" applyFill="1" applyAlignment="1">
      <alignment vertical="center" wrapText="1"/>
    </xf>
    <xf numFmtId="0" fontId="14" fillId="2" borderId="33" xfId="4" applyFont="1" applyAlignment="1">
      <alignment vertical="center" wrapText="1"/>
    </xf>
    <xf numFmtId="164" fontId="4" fillId="2" borderId="33" xfId="4" applyNumberFormat="1" applyFont="1" applyAlignment="1">
      <alignment vertical="center" wrapText="1"/>
    </xf>
    <xf numFmtId="4" fontId="4" fillId="2" borderId="33" xfId="4" applyNumberFormat="1" applyFont="1" applyAlignment="1">
      <alignment vertical="center" wrapText="1"/>
    </xf>
    <xf numFmtId="14" fontId="30" fillId="2" borderId="33" xfId="4" applyNumberFormat="1"/>
    <xf numFmtId="0" fontId="34" fillId="2" borderId="6" xfId="4" applyFont="1" applyBorder="1" applyAlignment="1">
      <alignment horizontal="center" vertical="center" wrapText="1"/>
    </xf>
    <xf numFmtId="0" fontId="36" fillId="7" borderId="13" xfId="4" applyFont="1" applyFill="1" applyBorder="1" applyAlignment="1">
      <alignment horizontal="center" vertical="center" wrapText="1"/>
    </xf>
    <xf numFmtId="164" fontId="34" fillId="7" borderId="5" xfId="4" applyNumberFormat="1" applyFont="1" applyFill="1" applyBorder="1" applyAlignment="1">
      <alignment horizontal="right" vertical="center" wrapText="1"/>
    </xf>
    <xf numFmtId="0" fontId="34" fillId="7" borderId="5" xfId="4" applyFont="1" applyFill="1" applyBorder="1" applyAlignment="1">
      <alignment vertical="center" wrapText="1"/>
    </xf>
    <xf numFmtId="0" fontId="35" fillId="6" borderId="6" xfId="4" applyFont="1" applyFill="1" applyBorder="1" applyAlignment="1">
      <alignment horizontal="center" vertical="center" wrapText="1"/>
    </xf>
    <xf numFmtId="164" fontId="13" fillId="6" borderId="6" xfId="4" applyNumberFormat="1" applyFont="1" applyFill="1" applyBorder="1" applyAlignment="1">
      <alignment horizontal="center" vertical="center" wrapText="1"/>
    </xf>
    <xf numFmtId="0" fontId="35" fillId="7" borderId="13" xfId="4" applyFont="1" applyFill="1" applyBorder="1" applyAlignment="1">
      <alignment horizontal="center" vertical="center" wrapText="1"/>
    </xf>
    <xf numFmtId="0" fontId="35" fillId="7" borderId="9" xfId="4" applyFont="1" applyFill="1" applyBorder="1" applyAlignment="1">
      <alignment horizontal="center" vertical="center" wrapText="1"/>
    </xf>
    <xf numFmtId="164" fontId="13" fillId="7" borderId="5" xfId="4" applyNumberFormat="1" applyFont="1" applyFill="1" applyBorder="1" applyAlignment="1">
      <alignment horizontal="right" vertical="center" wrapText="1"/>
    </xf>
    <xf numFmtId="0" fontId="13" fillId="7" borderId="5" xfId="4" applyFont="1" applyFill="1" applyBorder="1" applyAlignment="1">
      <alignment vertical="center" wrapText="1"/>
    </xf>
    <xf numFmtId="0" fontId="35" fillId="2" borderId="6" xfId="4" applyFont="1" applyBorder="1" applyAlignment="1">
      <alignment horizontal="center" vertical="center" wrapText="1"/>
    </xf>
    <xf numFmtId="164" fontId="13" fillId="2" borderId="66" xfId="4" applyNumberFormat="1" applyFont="1" applyBorder="1" applyAlignment="1">
      <alignment horizontal="center" vertical="center" wrapText="1"/>
    </xf>
    <xf numFmtId="0" fontId="13" fillId="2" borderId="23" xfId="4" applyFont="1" applyBorder="1" applyAlignment="1">
      <alignment horizontal="center" vertical="center" wrapText="1"/>
    </xf>
    <xf numFmtId="0" fontId="13" fillId="2" borderId="67" xfId="4" applyFont="1" applyBorder="1" applyAlignment="1">
      <alignment horizontal="center" vertical="center" wrapText="1"/>
    </xf>
    <xf numFmtId="0" fontId="13" fillId="2" borderId="66" xfId="4" applyFont="1" applyBorder="1" applyAlignment="1">
      <alignment horizontal="center" vertical="center" wrapText="1"/>
    </xf>
    <xf numFmtId="4" fontId="34" fillId="2" borderId="66" xfId="4" applyNumberFormat="1" applyFont="1" applyBorder="1" applyAlignment="1">
      <alignment horizontal="center" vertical="center" wrapText="1"/>
    </xf>
    <xf numFmtId="164" fontId="34" fillId="2" borderId="66" xfId="4" applyNumberFormat="1" applyFont="1" applyBorder="1" applyAlignment="1">
      <alignment horizontal="center" vertical="center" wrapText="1"/>
    </xf>
    <xf numFmtId="0" fontId="13" fillId="6" borderId="68" xfId="4" applyFont="1" applyFill="1" applyBorder="1" applyAlignment="1">
      <alignment horizontal="center" vertical="center" wrapText="1"/>
    </xf>
    <xf numFmtId="0" fontId="13" fillId="2" borderId="11" xfId="4" applyFont="1" applyBorder="1" applyAlignment="1">
      <alignment vertical="center" wrapText="1"/>
    </xf>
    <xf numFmtId="0" fontId="13" fillId="6" borderId="69" xfId="4" applyFont="1" applyFill="1" applyBorder="1" applyAlignment="1">
      <alignment horizontal="center" vertical="center" wrapText="1"/>
    </xf>
    <xf numFmtId="0" fontId="13" fillId="6" borderId="11" xfId="4" applyFont="1" applyFill="1" applyBorder="1" applyAlignment="1">
      <alignment vertical="center" wrapText="1"/>
    </xf>
    <xf numFmtId="0" fontId="13" fillId="2" borderId="4" xfId="4" applyFont="1" applyBorder="1" applyAlignment="1">
      <alignment vertical="center" wrapText="1"/>
    </xf>
    <xf numFmtId="0" fontId="35" fillId="2" borderId="19" xfId="4" applyFont="1" applyBorder="1" applyAlignment="1">
      <alignment vertical="center" wrapText="1"/>
    </xf>
    <xf numFmtId="14" fontId="4" fillId="2" borderId="33" xfId="4" applyNumberFormat="1" applyFont="1"/>
    <xf numFmtId="9" fontId="30" fillId="2" borderId="33" xfId="4" applyNumberFormat="1"/>
    <xf numFmtId="0" fontId="4" fillId="2" borderId="5" xfId="4" applyFont="1" applyBorder="1" applyAlignment="1">
      <alignment horizontal="center" vertical="center" textRotation="90" wrapText="1"/>
    </xf>
    <xf numFmtId="0" fontId="5" fillId="6" borderId="13" xfId="4" applyFont="1" applyFill="1" applyBorder="1" applyAlignment="1">
      <alignment horizontal="center" vertical="center" wrapText="1"/>
    </xf>
    <xf numFmtId="0" fontId="5" fillId="2" borderId="9" xfId="4" applyFont="1" applyBorder="1" applyAlignment="1">
      <alignment horizontal="center" vertical="center" wrapText="1"/>
    </xf>
    <xf numFmtId="0" fontId="5" fillId="2" borderId="13" xfId="4" applyFont="1" applyBorder="1" applyAlignment="1">
      <alignment horizontal="center" vertical="center" wrapText="1"/>
    </xf>
    <xf numFmtId="0" fontId="14" fillId="2" borderId="6" xfId="4" applyFont="1" applyBorder="1" applyAlignment="1">
      <alignment vertical="center" wrapText="1"/>
    </xf>
    <xf numFmtId="4" fontId="4" fillId="2" borderId="9" xfId="4" applyNumberFormat="1" applyFont="1" applyBorder="1" applyAlignment="1">
      <alignment vertical="center" wrapText="1"/>
    </xf>
    <xf numFmtId="0" fontId="4" fillId="6" borderId="10" xfId="4" applyFont="1" applyFill="1" applyBorder="1" applyAlignment="1">
      <alignment vertical="center" wrapText="1"/>
    </xf>
    <xf numFmtId="0" fontId="4" fillId="2" borderId="12" xfId="4" applyFont="1" applyBorder="1" applyAlignment="1">
      <alignment vertical="center" wrapText="1"/>
    </xf>
    <xf numFmtId="0" fontId="5" fillId="2" borderId="6" xfId="4" applyFont="1" applyBorder="1" applyAlignment="1">
      <alignment horizontal="center" vertical="center" wrapText="1"/>
    </xf>
    <xf numFmtId="0" fontId="5" fillId="2" borderId="24" xfId="4" applyFont="1" applyBorder="1" applyAlignment="1">
      <alignment horizontal="center" vertical="center" wrapText="1"/>
    </xf>
    <xf numFmtId="164" fontId="4" fillId="2" borderId="12" xfId="4" applyNumberFormat="1" applyFont="1" applyBorder="1" applyAlignment="1">
      <alignment horizontal="right" vertical="center" wrapText="1"/>
    </xf>
    <xf numFmtId="0" fontId="14" fillId="2" borderId="70" xfId="4" applyFont="1" applyBorder="1" applyAlignment="1">
      <alignment vertical="center" wrapText="1"/>
    </xf>
    <xf numFmtId="164" fontId="4" fillId="2" borderId="12" xfId="4" applyNumberFormat="1" applyFont="1" applyBorder="1" applyAlignment="1">
      <alignment vertical="center" wrapText="1"/>
    </xf>
    <xf numFmtId="4" fontId="4" fillId="2" borderId="12" xfId="4" applyNumberFormat="1" applyFont="1" applyBorder="1" applyAlignment="1">
      <alignment vertical="center" wrapText="1"/>
    </xf>
    <xf numFmtId="4" fontId="4" fillId="2" borderId="24" xfId="4" applyNumberFormat="1" applyFont="1" applyBorder="1" applyAlignment="1">
      <alignment vertical="center" wrapText="1"/>
    </xf>
    <xf numFmtId="0" fontId="4" fillId="6" borderId="19" xfId="4" applyFont="1" applyFill="1" applyBorder="1" applyAlignment="1">
      <alignment vertical="center" wrapText="1"/>
    </xf>
    <xf numFmtId="0" fontId="4" fillId="2" borderId="19" xfId="4" applyFont="1" applyBorder="1" applyAlignment="1">
      <alignment vertical="center" wrapText="1"/>
    </xf>
    <xf numFmtId="0" fontId="6" fillId="2" borderId="19" xfId="4" applyFont="1" applyBorder="1" applyAlignment="1">
      <alignment horizontal="center" vertical="center" wrapText="1"/>
    </xf>
    <xf numFmtId="164" fontId="4" fillId="2" borderId="19" xfId="4" applyNumberFormat="1" applyFont="1" applyBorder="1" applyAlignment="1">
      <alignment horizontal="right" vertical="center" wrapText="1"/>
    </xf>
    <xf numFmtId="0" fontId="14" fillId="2" borderId="19" xfId="4" applyFont="1" applyBorder="1" applyAlignment="1">
      <alignment vertical="center" wrapText="1"/>
    </xf>
    <xf numFmtId="164" fontId="4" fillId="2" borderId="19" xfId="4" applyNumberFormat="1" applyFont="1" applyBorder="1" applyAlignment="1">
      <alignment vertical="center" wrapText="1"/>
    </xf>
    <xf numFmtId="4" fontId="4" fillId="2" borderId="19" xfId="4" applyNumberFormat="1" applyFont="1" applyBorder="1" applyAlignment="1">
      <alignment vertical="center" wrapText="1"/>
    </xf>
    <xf numFmtId="0" fontId="2" fillId="2" borderId="65" xfId="4" applyFont="1" applyBorder="1" applyAlignment="1">
      <alignment horizontal="center"/>
    </xf>
    <xf numFmtId="0" fontId="2" fillId="2" borderId="33" xfId="4" applyFont="1" applyAlignment="1">
      <alignment horizontal="left"/>
    </xf>
    <xf numFmtId="0" fontId="11" fillId="2" borderId="33" xfId="4" applyFont="1" applyAlignment="1">
      <alignment horizontal="center"/>
    </xf>
    <xf numFmtId="0" fontId="4" fillId="2" borderId="71" xfId="4" applyFont="1" applyBorder="1" applyAlignment="1">
      <alignment vertical="center" wrapText="1"/>
    </xf>
    <xf numFmtId="0" fontId="30" fillId="2" borderId="72" xfId="4" applyBorder="1"/>
    <xf numFmtId="0" fontId="5" fillId="6" borderId="6" xfId="4" applyFont="1" applyFill="1" applyBorder="1" applyAlignment="1">
      <alignment horizontal="center" vertical="center" wrapText="1"/>
    </xf>
    <xf numFmtId="0" fontId="4" fillId="2" borderId="24" xfId="4" applyFont="1" applyBorder="1" applyAlignment="1">
      <alignment vertical="center" wrapText="1"/>
    </xf>
    <xf numFmtId="0" fontId="4" fillId="2" borderId="73" xfId="4" applyFont="1" applyBorder="1" applyAlignment="1">
      <alignment vertical="center" wrapText="1"/>
    </xf>
    <xf numFmtId="164" fontId="4" fillId="2" borderId="5" xfId="4" applyNumberFormat="1" applyFont="1" applyBorder="1" applyAlignment="1">
      <alignment horizontal="center" vertical="center" wrapText="1"/>
    </xf>
    <xf numFmtId="164" fontId="4" fillId="2" borderId="12" xfId="4" applyNumberFormat="1" applyFont="1" applyBorder="1" applyAlignment="1">
      <alignment horizontal="center" vertical="center" wrapText="1"/>
    </xf>
    <xf numFmtId="2" fontId="4" fillId="2" borderId="5" xfId="4" applyNumberFormat="1" applyFont="1" applyBorder="1" applyAlignment="1">
      <alignment horizontal="right" vertical="center" wrapText="1"/>
    </xf>
    <xf numFmtId="2" fontId="4" fillId="2" borderId="5" xfId="4" applyNumberFormat="1" applyFont="1" applyBorder="1" applyAlignment="1">
      <alignment vertical="center" wrapText="1"/>
    </xf>
    <xf numFmtId="0" fontId="4" fillId="2" borderId="4" xfId="4" applyFont="1" applyBorder="1" applyAlignment="1">
      <alignment vertical="center" wrapText="1"/>
    </xf>
    <xf numFmtId="0" fontId="4" fillId="2" borderId="18" xfId="4" applyFont="1" applyBorder="1" applyAlignment="1">
      <alignment vertical="center" wrapText="1"/>
    </xf>
    <xf numFmtId="2" fontId="4" fillId="2" borderId="12" xfId="4" applyNumberFormat="1" applyFont="1" applyBorder="1" applyAlignment="1">
      <alignment horizontal="right" vertical="center" wrapText="1"/>
    </xf>
    <xf numFmtId="2" fontId="4" fillId="2" borderId="12" xfId="4" applyNumberFormat="1" applyFont="1" applyBorder="1" applyAlignment="1">
      <alignment vertical="center" wrapText="1"/>
    </xf>
    <xf numFmtId="0" fontId="4" fillId="2" borderId="74" xfId="4" applyFont="1" applyBorder="1" applyAlignment="1">
      <alignment vertical="center" wrapText="1"/>
    </xf>
    <xf numFmtId="14" fontId="11" fillId="2" borderId="33" xfId="4" applyNumberFormat="1" applyFont="1"/>
    <xf numFmtId="0" fontId="30" fillId="2" borderId="4" xfId="4" applyBorder="1"/>
    <xf numFmtId="0" fontId="30" fillId="2" borderId="12" xfId="4" applyBorder="1"/>
    <xf numFmtId="0" fontId="4" fillId="2" borderId="13" xfId="4" applyFont="1" applyBorder="1" applyAlignment="1">
      <alignment horizontal="center" vertical="center" textRotation="90" wrapText="1"/>
    </xf>
    <xf numFmtId="0" fontId="4" fillId="2" borderId="6" xfId="4" applyFont="1" applyBorder="1" applyAlignment="1">
      <alignment horizontal="center" vertical="center" wrapText="1"/>
    </xf>
    <xf numFmtId="0" fontId="4" fillId="2" borderId="11" xfId="4" applyFont="1" applyBorder="1" applyAlignment="1">
      <alignment horizontal="center" vertical="center" wrapText="1"/>
    </xf>
    <xf numFmtId="0" fontId="4" fillId="2" borderId="13" xfId="4" applyFont="1" applyBorder="1" applyAlignment="1">
      <alignment vertical="center" wrapText="1"/>
    </xf>
    <xf numFmtId="164" fontId="4" fillId="2" borderId="13" xfId="4" applyNumberFormat="1" applyFont="1" applyBorder="1" applyAlignment="1">
      <alignment horizontal="right" vertical="center" wrapText="1"/>
    </xf>
    <xf numFmtId="164" fontId="4" fillId="2" borderId="13" xfId="4" applyNumberFormat="1" applyFont="1" applyBorder="1" applyAlignment="1">
      <alignment vertical="center" wrapText="1"/>
    </xf>
    <xf numFmtId="4" fontId="4" fillId="2" borderId="13" xfId="4" applyNumberFormat="1" applyFont="1" applyBorder="1" applyAlignment="1">
      <alignment vertical="center" wrapText="1"/>
    </xf>
    <xf numFmtId="0" fontId="14" fillId="2" borderId="75" xfId="4" applyFont="1" applyBorder="1" applyAlignment="1">
      <alignment vertical="center" wrapText="1"/>
    </xf>
    <xf numFmtId="0" fontId="4" fillId="2" borderId="13" xfId="4" applyFont="1" applyBorder="1" applyAlignment="1">
      <alignment horizontal="center" vertical="center" wrapText="1"/>
    </xf>
    <xf numFmtId="0" fontId="4" fillId="6" borderId="6" xfId="4" applyFont="1" applyFill="1" applyBorder="1" applyAlignment="1">
      <alignment vertical="center" wrapText="1"/>
    </xf>
    <xf numFmtId="0" fontId="4" fillId="2" borderId="6" xfId="4" applyFont="1" applyBorder="1" applyAlignment="1">
      <alignment vertical="center" wrapText="1"/>
    </xf>
    <xf numFmtId="164" fontId="4" fillId="2" borderId="6" xfId="4" applyNumberFormat="1" applyFont="1" applyBorder="1" applyAlignment="1">
      <alignment horizontal="right" vertical="center" wrapText="1"/>
    </xf>
    <xf numFmtId="0" fontId="4" fillId="2" borderId="76" xfId="4" applyFont="1" applyBorder="1" applyAlignment="1">
      <alignment vertical="center" wrapText="1"/>
    </xf>
    <xf numFmtId="0" fontId="4" fillId="2" borderId="77" xfId="4" applyFont="1" applyBorder="1" applyAlignment="1">
      <alignment horizontal="center" vertical="center" wrapText="1"/>
    </xf>
    <xf numFmtId="164" fontId="4" fillId="2" borderId="6" xfId="4" applyNumberFormat="1" applyFont="1" applyBorder="1" applyAlignment="1">
      <alignment vertical="center" wrapText="1"/>
    </xf>
    <xf numFmtId="4" fontId="4" fillId="2" borderId="6" xfId="4" applyNumberFormat="1" applyFont="1" applyBorder="1" applyAlignment="1">
      <alignment vertical="center" wrapText="1"/>
    </xf>
    <xf numFmtId="0" fontId="14" fillId="2" borderId="18" xfId="4" applyFont="1" applyBorder="1" applyAlignment="1">
      <alignment vertical="center" wrapText="1"/>
    </xf>
    <xf numFmtId="0" fontId="2" fillId="2" borderId="15" xfId="4" applyFont="1" applyBorder="1" applyAlignment="1">
      <alignment horizontal="center"/>
    </xf>
    <xf numFmtId="0" fontId="4" fillId="2" borderId="6" xfId="4" applyFont="1" applyBorder="1" applyAlignment="1">
      <alignment horizontal="center" vertical="center" wrapText="1"/>
    </xf>
    <xf numFmtId="0" fontId="4" fillId="2" borderId="11" xfId="4" applyFont="1" applyBorder="1" applyAlignment="1">
      <alignment horizontal="center" vertical="center" wrapText="1"/>
    </xf>
    <xf numFmtId="0" fontId="2" fillId="2" borderId="32" xfId="4" applyFont="1" applyBorder="1" applyAlignment="1">
      <alignment horizontal="center"/>
    </xf>
    <xf numFmtId="0" fontId="4" fillId="2" borderId="6" xfId="4" applyFont="1" applyBorder="1" applyAlignment="1">
      <alignment vertical="center" textRotation="90" wrapText="1"/>
    </xf>
    <xf numFmtId="0" fontId="4" fillId="2" borderId="11" xfId="4" applyFont="1" applyBorder="1" applyAlignment="1">
      <alignment vertical="center" textRotation="90" wrapText="1"/>
    </xf>
    <xf numFmtId="0" fontId="4" fillId="2" borderId="7" xfId="4" applyFont="1" applyBorder="1" applyAlignment="1">
      <alignment horizontal="center" vertical="center" wrapText="1"/>
    </xf>
    <xf numFmtId="0" fontId="4" fillId="2" borderId="9" xfId="4" applyFont="1" applyBorder="1" applyAlignment="1">
      <alignment horizontal="center" vertical="center" wrapText="1"/>
    </xf>
    <xf numFmtId="0" fontId="4" fillId="2" borderId="33" xfId="4" applyFont="1" applyAlignment="1">
      <alignment vertical="center" textRotation="90" wrapText="1"/>
    </xf>
    <xf numFmtId="0" fontId="4" fillId="2" borderId="8" xfId="4" applyFont="1" applyBorder="1" applyAlignment="1">
      <alignment horizontal="center" vertical="center" wrapText="1"/>
    </xf>
    <xf numFmtId="0" fontId="4" fillId="2" borderId="10" xfId="4" applyFont="1" applyBorder="1" applyAlignment="1">
      <alignment horizontal="center" vertical="center" wrapText="1"/>
    </xf>
    <xf numFmtId="0" fontId="4" fillId="2" borderId="33" xfId="4" applyFont="1" applyAlignment="1">
      <alignment horizontal="center" vertical="center" wrapText="1"/>
    </xf>
    <xf numFmtId="0" fontId="4" fillId="2" borderId="6" xfId="4" applyFont="1" applyBorder="1" applyAlignment="1">
      <alignment horizontal="right" textRotation="90" wrapText="1"/>
    </xf>
    <xf numFmtId="0" fontId="4" fillId="2" borderId="11" xfId="4" applyFont="1" applyBorder="1" applyAlignment="1">
      <alignment horizontal="right" textRotation="90" wrapText="1"/>
    </xf>
    <xf numFmtId="0" fontId="12" fillId="2" borderId="33" xfId="4" applyFont="1" applyAlignment="1">
      <alignment horizontal="center" wrapText="1"/>
    </xf>
    <xf numFmtId="0" fontId="12" fillId="2" borderId="33" xfId="4" applyFont="1" applyAlignment="1">
      <alignment horizontal="center"/>
    </xf>
    <xf numFmtId="0" fontId="15" fillId="2" borderId="4" xfId="4" applyFont="1" applyBorder="1" applyAlignment="1">
      <alignment horizontal="center" vertical="center" wrapText="1"/>
    </xf>
    <xf numFmtId="0" fontId="4" fillId="2" borderId="10" xfId="4" applyFont="1" applyBorder="1" applyAlignment="1">
      <alignment vertical="center" textRotation="90" wrapText="1"/>
    </xf>
    <xf numFmtId="0" fontId="2" fillId="2" borderId="33" xfId="4" applyFont="1" applyAlignment="1">
      <alignment horizontal="center"/>
    </xf>
    <xf numFmtId="0" fontId="4" fillId="2" borderId="6" xfId="4" applyFont="1" applyBorder="1" applyAlignment="1">
      <alignment horizontal="right" vertical="center" textRotation="90" wrapText="1"/>
    </xf>
    <xf numFmtId="0" fontId="4" fillId="2" borderId="11" xfId="4" applyFont="1" applyBorder="1" applyAlignment="1">
      <alignment horizontal="right" vertical="center" textRotation="90" wrapText="1"/>
    </xf>
    <xf numFmtId="0" fontId="4" fillId="6" borderId="6" xfId="4" applyFont="1" applyFill="1" applyBorder="1" applyAlignment="1">
      <alignment horizontal="center" vertical="center" wrapText="1"/>
    </xf>
    <xf numFmtId="0" fontId="4" fillId="6" borderId="11" xfId="4" applyFont="1" applyFill="1" applyBorder="1" applyAlignment="1">
      <alignment horizontal="center" vertical="center" wrapText="1"/>
    </xf>
    <xf numFmtId="0" fontId="4" fillId="2" borderId="33" xfId="4" applyFont="1" applyAlignment="1">
      <alignment horizontal="center" vertical="center" textRotation="90" wrapText="1"/>
    </xf>
    <xf numFmtId="0" fontId="4" fillId="2" borderId="11" xfId="4" applyFont="1" applyBorder="1" applyAlignment="1">
      <alignment horizontal="center" vertical="center" textRotation="90" wrapText="1"/>
    </xf>
    <xf numFmtId="0" fontId="4" fillId="2" borderId="6" xfId="4" applyFont="1" applyBorder="1" applyAlignment="1">
      <alignment horizontal="center" vertical="center" textRotation="90" wrapText="1"/>
    </xf>
    <xf numFmtId="0" fontId="4" fillId="2" borderId="24" xfId="4" applyFont="1" applyBorder="1" applyAlignment="1">
      <alignment horizontal="center" vertical="center" wrapText="1"/>
    </xf>
    <xf numFmtId="0" fontId="4" fillId="2" borderId="5" xfId="4" applyFont="1" applyBorder="1" applyAlignment="1">
      <alignment horizontal="center" vertical="center" wrapText="1"/>
    </xf>
    <xf numFmtId="0" fontId="4" fillId="2" borderId="51" xfId="4" applyFont="1" applyBorder="1" applyAlignment="1">
      <alignment horizontal="center" vertical="center" wrapText="1"/>
    </xf>
    <xf numFmtId="0" fontId="4" fillId="2" borderId="29" xfId="4" applyFont="1" applyBorder="1" applyAlignment="1">
      <alignment horizontal="center" vertical="center" wrapText="1"/>
    </xf>
    <xf numFmtId="0" fontId="4" fillId="2" borderId="78" xfId="4" applyFont="1" applyBorder="1" applyAlignment="1">
      <alignment horizontal="center" vertical="center" wrapText="1"/>
    </xf>
    <xf numFmtId="0" fontId="4" fillId="2" borderId="18" xfId="4" applyFont="1" applyBorder="1" applyAlignment="1">
      <alignment horizontal="center" vertical="center" wrapText="1"/>
    </xf>
    <xf numFmtId="0" fontId="4" fillId="2" borderId="6" xfId="4" applyFont="1" applyBorder="1" applyAlignment="1">
      <alignment horizontal="center" textRotation="90" wrapText="1"/>
    </xf>
    <xf numFmtId="0" fontId="4" fillId="2" borderId="11" xfId="4" applyFont="1" applyBorder="1" applyAlignment="1">
      <alignment horizontal="center" textRotation="90" wrapText="1"/>
    </xf>
    <xf numFmtId="0" fontId="4" fillId="2" borderId="32" xfId="4" applyFont="1" applyBorder="1" applyAlignment="1">
      <alignment horizontal="center"/>
    </xf>
    <xf numFmtId="0" fontId="34" fillId="6" borderId="6" xfId="4" applyFont="1" applyFill="1" applyBorder="1" applyAlignment="1">
      <alignment horizontal="center" vertical="center" wrapText="1"/>
    </xf>
    <xf numFmtId="0" fontId="34" fillId="6" borderId="11" xfId="4" applyFont="1" applyFill="1" applyBorder="1" applyAlignment="1">
      <alignment horizontal="center" vertical="center" wrapText="1"/>
    </xf>
    <xf numFmtId="0" fontId="13" fillId="6" borderId="6" xfId="4" applyFont="1" applyFill="1" applyBorder="1" applyAlignment="1">
      <alignment horizontal="center" vertical="center" wrapText="1"/>
    </xf>
    <xf numFmtId="0" fontId="13" fillId="6" borderId="11" xfId="4" applyFont="1" applyFill="1" applyBorder="1" applyAlignment="1">
      <alignment horizontal="center" vertical="center" wrapText="1"/>
    </xf>
    <xf numFmtId="0" fontId="3" fillId="2" borderId="32" xfId="4" applyFont="1" applyBorder="1" applyAlignment="1">
      <alignment horizontal="center"/>
    </xf>
    <xf numFmtId="0" fontId="13" fillId="6" borderId="10" xfId="4" applyFont="1" applyFill="1" applyBorder="1" applyAlignment="1">
      <alignment horizontal="center" vertical="center" wrapText="1"/>
    </xf>
    <xf numFmtId="0" fontId="13" fillId="2" borderId="6" xfId="4" applyFont="1" applyBorder="1" applyAlignment="1">
      <alignment horizontal="center" vertical="center" wrapText="1"/>
    </xf>
    <xf numFmtId="0" fontId="13" fillId="2" borderId="11" xfId="4" applyFont="1" applyBorder="1" applyAlignment="1">
      <alignment horizontal="center" vertical="center" wrapText="1"/>
    </xf>
    <xf numFmtId="0" fontId="13" fillId="2" borderId="6" xfId="4" applyFont="1" applyBorder="1" applyAlignment="1">
      <alignment vertical="center" textRotation="90" wrapText="1"/>
    </xf>
    <xf numFmtId="0" fontId="13" fillId="2" borderId="11" xfId="4" applyFont="1" applyBorder="1" applyAlignment="1">
      <alignment vertical="center" textRotation="90" wrapText="1"/>
    </xf>
    <xf numFmtId="0" fontId="13" fillId="2" borderId="7" xfId="4" applyFont="1" applyBorder="1" applyAlignment="1">
      <alignment horizontal="center" vertical="center" wrapText="1"/>
    </xf>
    <xf numFmtId="0" fontId="13" fillId="2" borderId="9" xfId="4" applyFont="1" applyBorder="1" applyAlignment="1">
      <alignment horizontal="center" vertical="center" wrapText="1"/>
    </xf>
    <xf numFmtId="0" fontId="13" fillId="2" borderId="6" xfId="4" applyFont="1" applyBorder="1" applyAlignment="1">
      <alignment vertical="center" wrapText="1"/>
    </xf>
    <xf numFmtId="0" fontId="13" fillId="2" borderId="11" xfId="4" applyFont="1" applyBorder="1" applyAlignment="1">
      <alignment vertical="center" wrapText="1"/>
    </xf>
    <xf numFmtId="0" fontId="34" fillId="2" borderId="6" xfId="4" applyFont="1" applyBorder="1" applyAlignment="1">
      <alignment vertical="center" textRotation="90" wrapText="1"/>
    </xf>
    <xf numFmtId="0" fontId="34" fillId="2" borderId="11" xfId="4" applyFont="1" applyBorder="1" applyAlignment="1">
      <alignment vertical="center" textRotation="90" wrapText="1"/>
    </xf>
    <xf numFmtId="0" fontId="34" fillId="2" borderId="7" xfId="4" applyFont="1" applyBorder="1" applyAlignment="1">
      <alignment horizontal="center" vertical="center" wrapText="1"/>
    </xf>
    <xf numFmtId="0" fontId="34" fillId="2" borderId="8" xfId="4" applyFont="1" applyBorder="1" applyAlignment="1">
      <alignment horizontal="center" vertical="center" wrapText="1"/>
    </xf>
    <xf numFmtId="0" fontId="34" fillId="2" borderId="9" xfId="4" applyFont="1" applyBorder="1" applyAlignment="1">
      <alignment horizontal="center" vertical="center" wrapText="1"/>
    </xf>
    <xf numFmtId="0" fontId="13" fillId="2" borderId="10" xfId="4" applyFont="1" applyBorder="1" applyAlignment="1">
      <alignment horizontal="center" vertical="center" wrapText="1"/>
    </xf>
    <xf numFmtId="0" fontId="13" fillId="2" borderId="8" xfId="4" applyFont="1" applyBorder="1" applyAlignment="1">
      <alignment horizontal="center" vertical="center" wrapText="1"/>
    </xf>
    <xf numFmtId="0" fontId="13" fillId="2" borderId="6" xfId="4" applyFont="1" applyBorder="1" applyAlignment="1">
      <alignment textRotation="90" wrapText="1"/>
    </xf>
    <xf numFmtId="0" fontId="13" fillId="2" borderId="10" xfId="4" applyFont="1" applyBorder="1" applyAlignment="1">
      <alignment textRotation="90" wrapText="1"/>
    </xf>
    <xf numFmtId="0" fontId="13" fillId="2" borderId="11" xfId="4" applyFont="1" applyBorder="1" applyAlignment="1">
      <alignment textRotation="90" wrapText="1"/>
    </xf>
    <xf numFmtId="0" fontId="34" fillId="2" borderId="6" xfId="4" applyFont="1" applyBorder="1" applyAlignment="1">
      <alignment horizontal="center" vertical="center" wrapText="1"/>
    </xf>
    <xf numFmtId="0" fontId="34" fillId="2" borderId="10" xfId="4" applyFont="1" applyBorder="1" applyAlignment="1">
      <alignment horizontal="center" vertical="center" wrapText="1"/>
    </xf>
    <xf numFmtId="0" fontId="34" fillId="2" borderId="11" xfId="4" applyFont="1" applyBorder="1" applyAlignment="1">
      <alignment horizontal="center" vertical="center" wrapText="1"/>
    </xf>
    <xf numFmtId="0" fontId="13" fillId="2" borderId="6" xfId="4" applyFont="1" applyBorder="1" applyAlignment="1">
      <alignment horizontal="right" textRotation="90" wrapText="1"/>
    </xf>
    <xf numFmtId="0" fontId="13" fillId="2" borderId="11" xfId="4" applyFont="1" applyBorder="1" applyAlignment="1">
      <alignment horizontal="right" textRotation="90" wrapText="1"/>
    </xf>
    <xf numFmtId="0" fontId="32" fillId="2" borderId="33" xfId="4" applyFont="1" applyAlignment="1">
      <alignment horizontal="center" vertical="top" wrapText="1"/>
    </xf>
    <xf numFmtId="0" fontId="32" fillId="2" borderId="33" xfId="4" applyFont="1" applyAlignment="1">
      <alignment horizontal="center" vertical="top"/>
    </xf>
    <xf numFmtId="0" fontId="13" fillId="2" borderId="4" xfId="4" applyFont="1" applyBorder="1" applyAlignment="1">
      <alignment horizontal="center" vertical="center" wrapText="1"/>
    </xf>
    <xf numFmtId="0" fontId="13" fillId="2" borderId="4" xfId="4" applyFont="1" applyBorder="1" applyAlignment="1">
      <alignment horizontal="center" vertical="center"/>
    </xf>
    <xf numFmtId="0" fontId="13" fillId="2" borderId="10" xfId="4" applyFont="1" applyBorder="1" applyAlignment="1">
      <alignment vertical="center" textRotation="90" wrapText="1"/>
    </xf>
    <xf numFmtId="0" fontId="34" fillId="2" borderId="10" xfId="4" applyFont="1" applyBorder="1" applyAlignment="1">
      <alignment vertical="center" textRotation="90" wrapText="1"/>
    </xf>
    <xf numFmtId="4" fontId="4" fillId="2" borderId="39" xfId="4" applyNumberFormat="1" applyFont="1" applyBorder="1" applyAlignment="1">
      <alignment horizontal="center" vertical="center" wrapText="1"/>
    </xf>
    <xf numFmtId="164" fontId="4" fillId="2" borderId="39" xfId="4" applyNumberFormat="1" applyFont="1" applyBorder="1" applyAlignment="1">
      <alignment horizontal="center" vertical="center" wrapText="1"/>
    </xf>
    <xf numFmtId="0" fontId="4" fillId="2" borderId="39" xfId="4" applyFont="1" applyBorder="1" applyAlignment="1">
      <alignment horizontal="center" vertical="center" wrapText="1"/>
    </xf>
    <xf numFmtId="0" fontId="4" fillId="2" borderId="47" xfId="4" applyFont="1" applyBorder="1" applyAlignment="1">
      <alignment horizontal="center" vertical="center" wrapText="1"/>
    </xf>
    <xf numFmtId="0" fontId="4" fillId="2" borderId="49" xfId="4" applyFont="1" applyBorder="1" applyAlignment="1">
      <alignment horizontal="center" vertical="center" wrapText="1"/>
    </xf>
    <xf numFmtId="0" fontId="4" fillId="2" borderId="50" xfId="4" applyFont="1" applyBorder="1" applyAlignment="1">
      <alignment horizontal="center" vertical="center" wrapText="1"/>
    </xf>
    <xf numFmtId="0" fontId="26" fillId="2" borderId="39" xfId="4" applyFont="1" applyBorder="1" applyAlignment="1">
      <alignment horizontal="center" vertical="center" wrapText="1"/>
    </xf>
    <xf numFmtId="0" fontId="14" fillId="2" borderId="39" xfId="4" applyFont="1" applyBorder="1" applyAlignment="1">
      <alignment vertical="center" wrapText="1"/>
    </xf>
    <xf numFmtId="0" fontId="6" fillId="2" borderId="39" xfId="4" applyFont="1" applyBorder="1" applyAlignment="1">
      <alignment horizontal="center" vertical="center" wrapText="1"/>
    </xf>
    <xf numFmtId="0" fontId="4" fillId="2" borderId="6" xfId="4" applyFont="1" applyBorder="1" applyAlignment="1">
      <alignment vertical="center" wrapText="1"/>
    </xf>
    <xf numFmtId="0" fontId="4" fillId="2" borderId="11" xfId="4" applyFont="1" applyBorder="1" applyAlignment="1">
      <alignment vertical="center" wrapText="1"/>
    </xf>
    <xf numFmtId="0" fontId="4" fillId="2" borderId="6" xfId="4" applyFont="1" applyBorder="1" applyAlignment="1">
      <alignment textRotation="90" wrapText="1"/>
    </xf>
    <xf numFmtId="0" fontId="4" fillId="2" borderId="10" xfId="4" applyFont="1" applyBorder="1" applyAlignment="1">
      <alignment textRotation="90" wrapText="1"/>
    </xf>
    <xf numFmtId="0" fontId="4" fillId="2" borderId="11" xfId="4" applyFont="1" applyBorder="1" applyAlignment="1">
      <alignment textRotation="90" wrapText="1"/>
    </xf>
    <xf numFmtId="0" fontId="15" fillId="2" borderId="4" xfId="4" applyFont="1" applyBorder="1" applyAlignment="1">
      <alignment horizontal="center" vertical="center"/>
    </xf>
    <xf numFmtId="164" fontId="4" fillId="6" borderId="53" xfId="4" applyNumberFormat="1" applyFont="1" applyFill="1" applyBorder="1" applyAlignment="1">
      <alignment horizontal="center" vertical="center" wrapText="1"/>
    </xf>
    <xf numFmtId="164" fontId="4" fillId="6" borderId="56" xfId="4" applyNumberFormat="1" applyFont="1" applyFill="1" applyBorder="1" applyAlignment="1">
      <alignment horizontal="center" vertical="center" wrapText="1"/>
    </xf>
    <xf numFmtId="0" fontId="4" fillId="6" borderId="54" xfId="4" applyFont="1" applyFill="1" applyBorder="1" applyAlignment="1">
      <alignment horizontal="center" vertical="center" wrapText="1"/>
    </xf>
    <xf numFmtId="0" fontId="4" fillId="6" borderId="57" xfId="4" applyFont="1" applyFill="1" applyBorder="1" applyAlignment="1">
      <alignment horizontal="center" vertical="center" wrapText="1"/>
    </xf>
    <xf numFmtId="0" fontId="4" fillId="6" borderId="53" xfId="4" applyFont="1" applyFill="1" applyBorder="1" applyAlignment="1">
      <alignment horizontal="center" vertical="center" wrapText="1"/>
    </xf>
    <xf numFmtId="0" fontId="4" fillId="6" borderId="56" xfId="4" applyFont="1" applyFill="1" applyBorder="1" applyAlignment="1">
      <alignment horizontal="center" vertical="center" wrapText="1"/>
    </xf>
    <xf numFmtId="4" fontId="4" fillId="6" borderId="53" xfId="4" applyNumberFormat="1" applyFont="1" applyFill="1" applyBorder="1" applyAlignment="1">
      <alignment horizontal="center" vertical="center" wrapText="1"/>
    </xf>
    <xf numFmtId="4" fontId="4" fillId="6" borderId="56" xfId="4" applyNumberFormat="1" applyFont="1" applyFill="1" applyBorder="1" applyAlignment="1">
      <alignment horizontal="center" vertical="center" wrapText="1"/>
    </xf>
    <xf numFmtId="0" fontId="4" fillId="6" borderId="52" xfId="4" applyFont="1" applyFill="1" applyBorder="1" applyAlignment="1">
      <alignment horizontal="center" vertical="center" wrapText="1"/>
    </xf>
    <xf numFmtId="0" fontId="4" fillId="6" borderId="55" xfId="4" applyFont="1" applyFill="1" applyBorder="1" applyAlignment="1">
      <alignment horizontal="center" vertical="center" wrapText="1"/>
    </xf>
    <xf numFmtId="0" fontId="14" fillId="6" borderId="53" xfId="4" applyFont="1" applyFill="1" applyBorder="1" applyAlignment="1">
      <alignment horizontal="center" vertical="center" wrapText="1"/>
    </xf>
    <xf numFmtId="0" fontId="14" fillId="6" borderId="56" xfId="4" applyFont="1" applyFill="1" applyBorder="1" applyAlignment="1">
      <alignment horizontal="center" vertical="center" wrapText="1"/>
    </xf>
    <xf numFmtId="0" fontId="5" fillId="6" borderId="53" xfId="4" applyFont="1" applyFill="1" applyBorder="1" applyAlignment="1">
      <alignment horizontal="center" vertical="center" wrapText="1"/>
    </xf>
    <xf numFmtId="0" fontId="5" fillId="6" borderId="56" xfId="4" applyFont="1" applyFill="1" applyBorder="1" applyAlignment="1">
      <alignment horizontal="center" vertical="center" wrapText="1"/>
    </xf>
    <xf numFmtId="0" fontId="4" fillId="2" borderId="10" xfId="4" applyFont="1" applyBorder="1" applyAlignment="1">
      <alignment horizontal="center" textRotation="90" wrapText="1"/>
    </xf>
    <xf numFmtId="0" fontId="12" fillId="2" borderId="32" xfId="4" applyFont="1" applyBorder="1" applyAlignment="1">
      <alignment horizontal="center"/>
    </xf>
    <xf numFmtId="0" fontId="3" fillId="2" borderId="33" xfId="4" applyFont="1" applyAlignment="1">
      <alignment horizontal="center" wrapText="1"/>
    </xf>
    <xf numFmtId="0" fontId="3" fillId="2" borderId="33" xfId="4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 textRotation="90" wrapText="1"/>
    </xf>
    <xf numFmtId="0" fontId="4" fillId="0" borderId="11" xfId="0" applyFont="1" applyBorder="1" applyAlignment="1">
      <alignment horizontal="right" textRotation="90" wrapText="1"/>
    </xf>
    <xf numFmtId="0" fontId="4" fillId="0" borderId="6" xfId="0" applyFont="1" applyBorder="1" applyAlignment="1">
      <alignment vertical="center" textRotation="90" wrapText="1"/>
    </xf>
    <xf numFmtId="0" fontId="4" fillId="0" borderId="11" xfId="0" applyFont="1" applyBorder="1" applyAlignment="1">
      <alignment vertical="center" textRotation="90" wrapText="1"/>
    </xf>
    <xf numFmtId="0" fontId="4" fillId="0" borderId="6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12" fillId="0" borderId="0" xfId="0" applyFont="1" applyAlignment="1">
      <alignment horizontal="center" wrapText="1"/>
    </xf>
    <xf numFmtId="0" fontId="13" fillId="5" borderId="4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textRotation="90" wrapText="1"/>
    </xf>
    <xf numFmtId="0" fontId="4" fillId="0" borderId="6" xfId="0" applyFont="1" applyBorder="1" applyAlignment="1">
      <alignment textRotation="90" wrapText="1"/>
    </xf>
    <xf numFmtId="0" fontId="4" fillId="0" borderId="10" xfId="0" applyFont="1" applyBorder="1" applyAlignment="1">
      <alignment textRotation="90" wrapText="1"/>
    </xf>
    <xf numFmtId="0" fontId="4" fillId="0" borderId="11" xfId="0" applyFont="1" applyBorder="1" applyAlignment="1">
      <alignment textRotation="90" wrapText="1"/>
    </xf>
    <xf numFmtId="0" fontId="12" fillId="0" borderId="0" xfId="0" applyFont="1" applyAlignment="1">
      <alignment horizontal="center"/>
    </xf>
    <xf numFmtId="0" fontId="15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10" xfId="0" applyFont="1" applyBorder="1" applyAlignment="1">
      <alignment horizontal="center" vertical="center" textRotation="90" wrapText="1"/>
    </xf>
    <xf numFmtId="0" fontId="4" fillId="0" borderId="11" xfId="0" applyFont="1" applyBorder="1" applyAlignment="1">
      <alignment horizontal="center" vertical="center" textRotation="90" wrapText="1"/>
    </xf>
    <xf numFmtId="0" fontId="4" fillId="0" borderId="46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right" textRotation="90" wrapText="1"/>
    </xf>
    <xf numFmtId="0" fontId="20" fillId="0" borderId="11" xfId="0" applyFont="1" applyBorder="1" applyAlignment="1">
      <alignment horizontal="right" textRotation="90" wrapText="1"/>
    </xf>
    <xf numFmtId="0" fontId="20" fillId="0" borderId="6" xfId="0" applyFont="1" applyBorder="1" applyAlignment="1">
      <alignment vertical="center" textRotation="90" wrapText="1"/>
    </xf>
    <xf numFmtId="0" fontId="20" fillId="0" borderId="11" xfId="0" applyFont="1" applyBorder="1" applyAlignment="1">
      <alignment vertical="center" textRotation="90" wrapText="1"/>
    </xf>
    <xf numFmtId="0" fontId="20" fillId="0" borderId="6" xfId="0" applyFont="1" applyBorder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0" fontId="20" fillId="0" borderId="0" xfId="0" applyFont="1" applyAlignment="1">
      <alignment horizontal="center" vertical="top" wrapText="1"/>
    </xf>
    <xf numFmtId="0" fontId="20" fillId="0" borderId="0" xfId="0" applyFont="1" applyAlignment="1">
      <alignment horizontal="center" vertical="top"/>
    </xf>
    <xf numFmtId="0" fontId="21" fillId="0" borderId="4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 wrapText="1"/>
    </xf>
    <xf numFmtId="0" fontId="22" fillId="6" borderId="1" xfId="3" applyFont="1" applyFill="1" applyBorder="1" applyAlignment="1">
      <alignment vertical="center" textRotation="90" wrapText="1"/>
    </xf>
    <xf numFmtId="0" fontId="20" fillId="0" borderId="10" xfId="0" applyFont="1" applyBorder="1" applyAlignment="1">
      <alignment vertical="center" textRotation="90" wrapText="1"/>
    </xf>
    <xf numFmtId="0" fontId="19" fillId="0" borderId="0" xfId="0" applyFont="1" applyAlignment="1">
      <alignment horizontal="center" vertical="center" wrapText="1"/>
    </xf>
    <xf numFmtId="0" fontId="20" fillId="0" borderId="6" xfId="0" applyFont="1" applyBorder="1" applyAlignment="1">
      <alignment textRotation="90" wrapText="1"/>
    </xf>
    <xf numFmtId="0" fontId="20" fillId="0" borderId="10" xfId="0" applyFont="1" applyBorder="1" applyAlignment="1">
      <alignment textRotation="90" wrapText="1"/>
    </xf>
    <xf numFmtId="0" fontId="20" fillId="0" borderId="11" xfId="0" applyFont="1" applyBorder="1" applyAlignment="1">
      <alignment textRotation="90" wrapText="1"/>
    </xf>
    <xf numFmtId="164" fontId="4" fillId="0" borderId="46" xfId="0" applyNumberFormat="1" applyFont="1" applyBorder="1" applyAlignment="1">
      <alignment horizontal="center" vertical="center" wrapText="1"/>
    </xf>
    <xf numFmtId="164" fontId="4" fillId="0" borderId="41" xfId="0" applyNumberFormat="1" applyFont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top" wrapText="1" indent="4"/>
    </xf>
    <xf numFmtId="0" fontId="6" fillId="5" borderId="11" xfId="0" applyFont="1" applyFill="1" applyBorder="1" applyAlignment="1">
      <alignment horizontal="center" vertical="top" wrapText="1" indent="4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30" xfId="0" applyFont="1" applyFill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164" fontId="4" fillId="0" borderId="30" xfId="0" applyNumberFormat="1" applyFont="1" applyBorder="1" applyAlignment="1">
      <alignment horizontal="center" vertical="center" wrapText="1"/>
    </xf>
    <xf numFmtId="4" fontId="4" fillId="5" borderId="6" xfId="0" applyNumberFormat="1" applyFont="1" applyFill="1" applyBorder="1" applyAlignment="1">
      <alignment horizontal="center" vertical="center" wrapText="1"/>
    </xf>
    <xf numFmtId="4" fontId="4" fillId="5" borderId="1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textRotation="90" wrapText="1"/>
    </xf>
  </cellXfs>
  <cellStyles count="5">
    <cellStyle name="Ввод " xfId="3" builtinId="20"/>
    <cellStyle name="Денежный" xfId="1" builtinId="4"/>
    <cellStyle name="Обычный" xfId="0" builtinId="0"/>
    <cellStyle name="Обычный 2" xfId="4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zoomScale="75" workbookViewId="0">
      <pane xSplit="1" ySplit="6" topLeftCell="B7" activePane="bottomRight" state="frozen"/>
      <selection activeCell="C2" sqref="C2:U2"/>
      <selection pane="topRight"/>
      <selection pane="bottomLeft"/>
      <selection pane="bottomRight" activeCell="B7" sqref="B7:B8"/>
    </sheetView>
  </sheetViews>
  <sheetFormatPr defaultColWidth="10" defaultRowHeight="15"/>
  <cols>
    <col min="1" max="1" width="10" style="255"/>
    <col min="2" max="2" width="49.28515625" style="255" customWidth="1"/>
    <col min="3" max="3" width="29.7109375" style="255" customWidth="1"/>
    <col min="4" max="4" width="14.85546875" style="255" customWidth="1"/>
    <col min="5" max="5" width="13.7109375" style="255" customWidth="1"/>
    <col min="6" max="6" width="13.85546875" style="255" customWidth="1"/>
    <col min="7" max="7" width="15.7109375" style="255" customWidth="1"/>
    <col min="8" max="8" width="30.7109375" style="255" customWidth="1"/>
    <col min="9" max="9" width="14.42578125" style="255" customWidth="1"/>
    <col min="10" max="10" width="14.28515625" style="255" customWidth="1"/>
    <col min="11" max="11" width="14.7109375" style="255" customWidth="1"/>
    <col min="12" max="12" width="14.85546875" style="255" customWidth="1"/>
    <col min="13" max="13" width="17.140625" style="255" customWidth="1"/>
    <col min="14" max="14" width="17.28515625" style="255" customWidth="1"/>
    <col min="15" max="15" width="14.42578125" style="255" customWidth="1"/>
    <col min="16" max="16" width="23.42578125" style="255" customWidth="1"/>
    <col min="17" max="17" width="21.5703125" style="255" customWidth="1"/>
    <col min="18" max="18" width="18.28515625" style="255" customWidth="1"/>
    <col min="19" max="19" width="13" style="255" customWidth="1"/>
    <col min="20" max="20" width="15.140625" style="255" customWidth="1"/>
    <col min="21" max="21" width="17.7109375" style="255" customWidth="1"/>
    <col min="22" max="16384" width="10" style="255"/>
  </cols>
  <sheetData>
    <row r="1" spans="1:21" ht="105" customHeight="1">
      <c r="A1" s="404"/>
      <c r="C1" s="478" t="s">
        <v>158</v>
      </c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</row>
    <row r="2" spans="1:21" ht="64.5" customHeight="1" thickBot="1">
      <c r="B2" s="254"/>
      <c r="C2" s="480" t="s">
        <v>211</v>
      </c>
      <c r="D2" s="480"/>
      <c r="E2" s="480"/>
      <c r="F2" s="480"/>
      <c r="G2" s="480"/>
      <c r="H2" s="480"/>
      <c r="I2" s="480"/>
      <c r="J2" s="480"/>
      <c r="K2" s="480"/>
      <c r="L2" s="480"/>
      <c r="M2" s="480"/>
      <c r="N2" s="480"/>
      <c r="O2" s="480"/>
      <c r="P2" s="480"/>
      <c r="Q2" s="480"/>
      <c r="R2" s="480"/>
      <c r="S2" s="480"/>
      <c r="T2" s="480"/>
      <c r="U2" s="480"/>
    </row>
    <row r="3" spans="1:21" ht="52.5" customHeight="1" thickBot="1">
      <c r="B3" s="465" t="s">
        <v>1</v>
      </c>
      <c r="C3" s="470" t="s">
        <v>2</v>
      </c>
      <c r="D3" s="473"/>
      <c r="E3" s="473"/>
      <c r="F3" s="473"/>
      <c r="G3" s="471"/>
      <c r="H3" s="470" t="s">
        <v>3</v>
      </c>
      <c r="I3" s="473"/>
      <c r="J3" s="473"/>
      <c r="K3" s="473"/>
      <c r="L3" s="471"/>
      <c r="M3" s="468" t="s">
        <v>4</v>
      </c>
      <c r="N3" s="468" t="s">
        <v>5</v>
      </c>
      <c r="O3" s="468" t="s">
        <v>6</v>
      </c>
      <c r="P3" s="468" t="s">
        <v>7</v>
      </c>
      <c r="Q3" s="468" t="s">
        <v>8</v>
      </c>
      <c r="R3" s="470" t="s">
        <v>9</v>
      </c>
      <c r="S3" s="473"/>
      <c r="T3" s="471"/>
      <c r="U3" s="465" t="s">
        <v>10</v>
      </c>
    </row>
    <row r="4" spans="1:21" ht="21" customHeight="1" thickBot="1">
      <c r="B4" s="474"/>
      <c r="C4" s="465" t="s">
        <v>11</v>
      </c>
      <c r="D4" s="470" t="s">
        <v>12</v>
      </c>
      <c r="E4" s="473"/>
      <c r="F4" s="473"/>
      <c r="G4" s="471"/>
      <c r="H4" s="475" t="s">
        <v>11</v>
      </c>
      <c r="I4" s="470" t="s">
        <v>12</v>
      </c>
      <c r="J4" s="473"/>
      <c r="K4" s="473"/>
      <c r="L4" s="471"/>
      <c r="M4" s="481"/>
      <c r="N4" s="481"/>
      <c r="O4" s="481"/>
      <c r="P4" s="481"/>
      <c r="Q4" s="481"/>
      <c r="R4" s="465" t="s">
        <v>14</v>
      </c>
      <c r="S4" s="470" t="s">
        <v>15</v>
      </c>
      <c r="T4" s="471"/>
      <c r="U4" s="474"/>
    </row>
    <row r="5" spans="1:21" ht="53.25" customHeight="1" thickBot="1">
      <c r="B5" s="474"/>
      <c r="C5" s="474"/>
      <c r="D5" s="476" t="s">
        <v>16</v>
      </c>
      <c r="E5" s="470" t="s">
        <v>17</v>
      </c>
      <c r="F5" s="471"/>
      <c r="G5" s="468" t="s">
        <v>18</v>
      </c>
      <c r="H5" s="475"/>
      <c r="I5" s="468" t="s">
        <v>16</v>
      </c>
      <c r="J5" s="470" t="s">
        <v>17</v>
      </c>
      <c r="K5" s="471"/>
      <c r="L5" s="472" t="s">
        <v>18</v>
      </c>
      <c r="M5" s="481"/>
      <c r="N5" s="481"/>
      <c r="O5" s="481"/>
      <c r="P5" s="481"/>
      <c r="Q5" s="481"/>
      <c r="R5" s="474"/>
      <c r="S5" s="468" t="s">
        <v>19</v>
      </c>
      <c r="T5" s="468" t="s">
        <v>20</v>
      </c>
      <c r="U5" s="474"/>
    </row>
    <row r="6" spans="1:21" ht="217.5" customHeight="1" thickBot="1">
      <c r="B6" s="466"/>
      <c r="C6" s="466"/>
      <c r="D6" s="477"/>
      <c r="E6" s="405" t="s">
        <v>21</v>
      </c>
      <c r="F6" s="405" t="s">
        <v>22</v>
      </c>
      <c r="G6" s="469"/>
      <c r="H6" s="475"/>
      <c r="I6" s="469"/>
      <c r="J6" s="317" t="s">
        <v>21</v>
      </c>
      <c r="K6" s="317" t="s">
        <v>22</v>
      </c>
      <c r="L6" s="472"/>
      <c r="M6" s="469"/>
      <c r="N6" s="469"/>
      <c r="O6" s="469"/>
      <c r="P6" s="469"/>
      <c r="Q6" s="469"/>
      <c r="R6" s="466"/>
      <c r="S6" s="469"/>
      <c r="T6" s="469"/>
      <c r="U6" s="466"/>
    </row>
    <row r="7" spans="1:21" ht="18">
      <c r="B7" s="465">
        <v>1</v>
      </c>
      <c r="C7" s="465">
        <v>2</v>
      </c>
      <c r="D7" s="465">
        <v>3</v>
      </c>
      <c r="E7" s="465">
        <v>4</v>
      </c>
      <c r="F7" s="318">
        <v>5</v>
      </c>
      <c r="G7" s="465">
        <v>6</v>
      </c>
      <c r="H7" s="465">
        <v>7</v>
      </c>
      <c r="I7" s="465">
        <v>8</v>
      </c>
      <c r="J7" s="465">
        <v>9</v>
      </c>
      <c r="K7" s="318">
        <v>10</v>
      </c>
      <c r="L7" s="465">
        <v>11</v>
      </c>
      <c r="M7" s="465">
        <v>12</v>
      </c>
      <c r="N7" s="465">
        <v>13</v>
      </c>
      <c r="O7" s="465">
        <v>14</v>
      </c>
      <c r="P7" s="465">
        <v>15</v>
      </c>
      <c r="Q7" s="465">
        <v>16</v>
      </c>
      <c r="R7" s="465">
        <v>17</v>
      </c>
      <c r="S7" s="318">
        <v>18</v>
      </c>
      <c r="T7" s="465">
        <v>19</v>
      </c>
      <c r="U7" s="465">
        <v>20</v>
      </c>
    </row>
    <row r="8" spans="1:21" ht="54.75" thickBot="1">
      <c r="B8" s="466"/>
      <c r="C8" s="466"/>
      <c r="D8" s="466"/>
      <c r="E8" s="466"/>
      <c r="F8" s="362" t="s">
        <v>23</v>
      </c>
      <c r="G8" s="466"/>
      <c r="H8" s="466"/>
      <c r="I8" s="466"/>
      <c r="J8" s="466"/>
      <c r="K8" s="362" t="s">
        <v>24</v>
      </c>
      <c r="L8" s="466"/>
      <c r="M8" s="466"/>
      <c r="N8" s="466"/>
      <c r="O8" s="466"/>
      <c r="P8" s="466"/>
      <c r="Q8" s="466"/>
      <c r="R8" s="466"/>
      <c r="S8" s="362" t="s">
        <v>25</v>
      </c>
      <c r="T8" s="466"/>
      <c r="U8" s="466"/>
    </row>
    <row r="9" spans="1:21" ht="60.75" thickBot="1">
      <c r="B9" s="363" t="s">
        <v>212</v>
      </c>
      <c r="C9" s="364" t="s">
        <v>213</v>
      </c>
      <c r="D9" s="406">
        <v>220</v>
      </c>
      <c r="E9" s="407">
        <v>210</v>
      </c>
      <c r="F9" s="367">
        <f>E9/D9*100</f>
        <v>95.454545454545453</v>
      </c>
      <c r="G9" s="364">
        <v>10</v>
      </c>
      <c r="H9" s="368" t="s">
        <v>214</v>
      </c>
      <c r="I9" s="408">
        <v>75</v>
      </c>
      <c r="J9" s="407">
        <v>66</v>
      </c>
      <c r="K9" s="371">
        <f>J9/I9*100</f>
        <v>88</v>
      </c>
      <c r="L9" s="364">
        <v>10</v>
      </c>
      <c r="M9" s="362" t="s">
        <v>29</v>
      </c>
      <c r="N9" s="362" t="s">
        <v>29</v>
      </c>
      <c r="O9" s="364" t="s">
        <v>30</v>
      </c>
      <c r="P9" s="372">
        <v>52450783.090000004</v>
      </c>
      <c r="Q9" s="372">
        <v>52450783.090000004</v>
      </c>
      <c r="R9" s="372">
        <v>52053689.369999997</v>
      </c>
      <c r="S9" s="371">
        <f>R9/P9*100</f>
        <v>99.242921274752689</v>
      </c>
      <c r="T9" s="371">
        <f>R9/Q9*100</f>
        <v>99.242921274752689</v>
      </c>
      <c r="U9" s="364" t="s">
        <v>215</v>
      </c>
    </row>
    <row r="10" spans="1:21" ht="126.75" hidden="1" customHeight="1">
      <c r="B10" s="363" t="s">
        <v>55</v>
      </c>
      <c r="C10" s="364" t="s">
        <v>213</v>
      </c>
      <c r="D10" s="408"/>
      <c r="E10" s="407"/>
      <c r="F10" s="367" t="e">
        <f>E10/D10*100</f>
        <v>#DIV/0!</v>
      </c>
      <c r="G10" s="364">
        <v>10</v>
      </c>
      <c r="H10" s="409" t="s">
        <v>214</v>
      </c>
      <c r="I10" s="362"/>
      <c r="J10" s="362"/>
      <c r="K10" s="371" t="e">
        <f>J10/I10*100</f>
        <v>#DIV/0!</v>
      </c>
      <c r="L10" s="364"/>
      <c r="M10" s="364" t="s">
        <v>29</v>
      </c>
      <c r="N10" s="364" t="s">
        <v>29</v>
      </c>
      <c r="O10" s="364" t="s">
        <v>30</v>
      </c>
      <c r="P10" s="372" t="s">
        <v>216</v>
      </c>
      <c r="Q10" s="410"/>
      <c r="R10" s="410"/>
      <c r="S10" s="371" t="e">
        <f>R10/P10*100</f>
        <v>#VALUE!</v>
      </c>
      <c r="T10" s="371" t="e">
        <f>R10/Q10*100</f>
        <v>#DIV/0!</v>
      </c>
      <c r="U10" s="364" t="s">
        <v>215</v>
      </c>
    </row>
    <row r="11" spans="1:21" ht="60.75" thickBot="1">
      <c r="B11" s="411" t="s">
        <v>136</v>
      </c>
      <c r="C11" s="412" t="s">
        <v>213</v>
      </c>
      <c r="D11" s="413">
        <v>220</v>
      </c>
      <c r="E11" s="414">
        <v>210</v>
      </c>
      <c r="F11" s="415">
        <f>E11/D11*100</f>
        <v>95.454545454545453</v>
      </c>
      <c r="G11" s="324">
        <v>10</v>
      </c>
      <c r="H11" s="416" t="s">
        <v>214</v>
      </c>
      <c r="I11" s="318">
        <v>75</v>
      </c>
      <c r="J11" s="318">
        <v>66</v>
      </c>
      <c r="K11" s="417">
        <f>J11/I11*100</f>
        <v>88</v>
      </c>
      <c r="L11" s="412">
        <v>10</v>
      </c>
      <c r="M11" s="318" t="s">
        <v>29</v>
      </c>
      <c r="N11" s="318" t="s">
        <v>29</v>
      </c>
      <c r="O11" s="412" t="s">
        <v>30</v>
      </c>
      <c r="P11" s="418">
        <v>4496598.6500000004</v>
      </c>
      <c r="Q11" s="419">
        <v>4496598.6500000004</v>
      </c>
      <c r="R11" s="419">
        <v>4377986.24</v>
      </c>
      <c r="S11" s="417">
        <f>R11/P11*100</f>
        <v>97.362174851873874</v>
      </c>
      <c r="T11" s="417">
        <f>R11/Q11*100</f>
        <v>97.362174851873874</v>
      </c>
      <c r="U11" s="364" t="s">
        <v>215</v>
      </c>
    </row>
    <row r="12" spans="1:21" ht="18">
      <c r="B12" s="420" t="s">
        <v>217</v>
      </c>
      <c r="C12" s="421"/>
      <c r="D12" s="422"/>
      <c r="E12" s="422"/>
      <c r="F12" s="423"/>
      <c r="G12" s="421"/>
      <c r="H12" s="424"/>
      <c r="I12" s="421"/>
      <c r="J12" s="421"/>
      <c r="K12" s="425"/>
      <c r="L12" s="421"/>
      <c r="M12" s="421"/>
      <c r="N12" s="421"/>
      <c r="O12" s="421"/>
      <c r="P12" s="426">
        <f>P9+P11</f>
        <v>56947381.740000002</v>
      </c>
      <c r="Q12" s="426">
        <f>Q9+Q11</f>
        <v>56947381.740000002</v>
      </c>
      <c r="R12" s="426">
        <f>R9+R11</f>
        <v>56431675.609999999</v>
      </c>
      <c r="S12" s="425"/>
      <c r="T12" s="425"/>
      <c r="U12" s="421"/>
    </row>
    <row r="13" spans="1:21" ht="18">
      <c r="B13" s="375"/>
      <c r="C13" s="324"/>
      <c r="D13" s="326"/>
      <c r="E13" s="326"/>
      <c r="F13" s="327"/>
      <c r="G13" s="324"/>
      <c r="H13" s="376"/>
      <c r="I13" s="324"/>
      <c r="J13" s="324"/>
      <c r="K13" s="377"/>
      <c r="L13" s="324"/>
      <c r="M13" s="324"/>
      <c r="N13" s="324"/>
      <c r="O13" s="324"/>
      <c r="P13" s="378"/>
      <c r="Q13" s="378"/>
      <c r="R13" s="378"/>
      <c r="S13" s="377"/>
      <c r="T13" s="377"/>
      <c r="U13" s="324"/>
    </row>
    <row r="14" spans="1:21" ht="18">
      <c r="B14" s="375"/>
      <c r="C14" s="324"/>
      <c r="D14" s="326"/>
      <c r="E14" s="326"/>
      <c r="F14" s="327"/>
      <c r="G14" s="324"/>
      <c r="H14" s="376"/>
      <c r="I14" s="324"/>
      <c r="J14" s="324"/>
      <c r="K14" s="377"/>
      <c r="L14" s="324"/>
      <c r="M14" s="324"/>
      <c r="N14" s="324"/>
      <c r="O14" s="324"/>
      <c r="P14" s="378"/>
      <c r="Q14" s="378"/>
      <c r="R14" s="378"/>
      <c r="S14" s="377"/>
      <c r="T14" s="377"/>
      <c r="U14" s="324"/>
    </row>
    <row r="18" spans="2:8" ht="23.25">
      <c r="B18" s="307" t="s">
        <v>170</v>
      </c>
      <c r="C18" s="307"/>
      <c r="D18" s="358"/>
      <c r="E18" s="427"/>
      <c r="F18" s="427"/>
      <c r="H18" s="427" t="s">
        <v>164</v>
      </c>
    </row>
    <row r="19" spans="2:8" ht="23.25">
      <c r="B19" s="307"/>
      <c r="C19" s="308"/>
      <c r="E19" s="308" t="s">
        <v>46</v>
      </c>
      <c r="F19" s="428"/>
      <c r="H19" s="429" t="s">
        <v>47</v>
      </c>
    </row>
    <row r="20" spans="2:8" ht="23.25">
      <c r="B20" s="307"/>
      <c r="C20" s="308"/>
      <c r="D20" s="309"/>
      <c r="E20" s="308"/>
      <c r="F20" s="308"/>
    </row>
    <row r="21" spans="2:8" ht="23.25">
      <c r="B21" s="307"/>
      <c r="C21" s="308"/>
      <c r="D21" s="309"/>
      <c r="E21" s="308"/>
      <c r="F21" s="308"/>
    </row>
    <row r="22" spans="2:8" ht="23.25">
      <c r="B22" s="307"/>
      <c r="C22" s="307"/>
      <c r="D22" s="307"/>
      <c r="E22" s="309"/>
      <c r="F22" s="309"/>
    </row>
    <row r="23" spans="2:8" ht="23.25">
      <c r="B23" s="307"/>
      <c r="C23" s="307"/>
      <c r="D23" s="307"/>
      <c r="E23" s="309"/>
      <c r="F23" s="309"/>
    </row>
    <row r="24" spans="2:8" ht="23.25">
      <c r="B24" s="307" t="s">
        <v>61</v>
      </c>
      <c r="C24" s="312"/>
      <c r="D24" s="309"/>
      <c r="E24" s="467" t="s">
        <v>218</v>
      </c>
      <c r="F24" s="467"/>
      <c r="H24" s="309"/>
    </row>
    <row r="25" spans="2:8" ht="23.25">
      <c r="B25" s="307"/>
      <c r="C25" s="308" t="s">
        <v>46</v>
      </c>
      <c r="D25" s="309"/>
      <c r="E25" s="464" t="s">
        <v>47</v>
      </c>
      <c r="F25" s="464"/>
    </row>
  </sheetData>
  <mergeCells count="45">
    <mergeCell ref="C1:U1"/>
    <mergeCell ref="C2:U2"/>
    <mergeCell ref="B3:B6"/>
    <mergeCell ref="C3:G3"/>
    <mergeCell ref="H3:L3"/>
    <mergeCell ref="M3:M6"/>
    <mergeCell ref="N3:N6"/>
    <mergeCell ref="O3:O6"/>
    <mergeCell ref="P3:P6"/>
    <mergeCell ref="Q3:Q6"/>
    <mergeCell ref="T5:T6"/>
    <mergeCell ref="R3:T3"/>
    <mergeCell ref="U3:U6"/>
    <mergeCell ref="C4:C6"/>
    <mergeCell ref="D4:G4"/>
    <mergeCell ref="H4:H6"/>
    <mergeCell ref="I4:L4"/>
    <mergeCell ref="R4:R6"/>
    <mergeCell ref="S4:T4"/>
    <mergeCell ref="D5:D6"/>
    <mergeCell ref="E5:F5"/>
    <mergeCell ref="G5:G6"/>
    <mergeCell ref="I5:I6"/>
    <mergeCell ref="J5:K5"/>
    <mergeCell ref="L5:L6"/>
    <mergeCell ref="S5:S6"/>
    <mergeCell ref="B7:B8"/>
    <mergeCell ref="C7:C8"/>
    <mergeCell ref="D7:D8"/>
    <mergeCell ref="E7:E8"/>
    <mergeCell ref="G7:G8"/>
    <mergeCell ref="U7:U8"/>
    <mergeCell ref="E24:F24"/>
    <mergeCell ref="I7:I8"/>
    <mergeCell ref="J7:J8"/>
    <mergeCell ref="L7:L8"/>
    <mergeCell ref="M7:M8"/>
    <mergeCell ref="N7:N8"/>
    <mergeCell ref="O7:O8"/>
    <mergeCell ref="H7:H8"/>
    <mergeCell ref="E25:F25"/>
    <mergeCell ref="P7:P8"/>
    <mergeCell ref="Q7:Q8"/>
    <mergeCell ref="R7:R8"/>
    <mergeCell ref="T7:T8"/>
  </mergeCells>
  <pageMargins left="0.39400000000000002" right="0.39400000000000002" top="0.59099999999999997" bottom="0.59099999999999997" header="0.315" footer="0.315"/>
  <pageSetup paperSize="9" scale="37" fitToHeight="0" orientation="landscape" useFirstPageNumber="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zoomScale="75" workbookViewId="0">
      <pane xSplit="1" ySplit="6" topLeftCell="B7" activePane="bottomRight" state="frozen"/>
      <selection activeCell="B7" sqref="B7:B8"/>
      <selection pane="topRight" activeCell="B7" sqref="B7:B8"/>
      <selection pane="bottomLeft" activeCell="B7" sqref="B7:B8"/>
      <selection pane="bottomRight" activeCell="B7" sqref="B7:B8"/>
    </sheetView>
  </sheetViews>
  <sheetFormatPr defaultColWidth="10" defaultRowHeight="15"/>
  <cols>
    <col min="1" max="1" width="10" style="255"/>
    <col min="2" max="2" width="49.28515625" style="255" customWidth="1"/>
    <col min="3" max="3" width="27.140625" style="255" customWidth="1"/>
    <col min="4" max="4" width="14.85546875" style="255" customWidth="1"/>
    <col min="5" max="5" width="13.7109375" style="255" customWidth="1"/>
    <col min="6" max="6" width="13.85546875" style="255" customWidth="1"/>
    <col min="7" max="7" width="15.7109375" style="255" customWidth="1"/>
    <col min="8" max="8" width="27.140625" style="255" customWidth="1"/>
    <col min="9" max="9" width="14.42578125" style="255" customWidth="1"/>
    <col min="10" max="10" width="14" style="255" customWidth="1"/>
    <col min="11" max="11" width="13.85546875" style="255" customWidth="1"/>
    <col min="12" max="12" width="15.5703125" style="255" customWidth="1"/>
    <col min="13" max="13" width="17.140625" style="255" customWidth="1"/>
    <col min="14" max="14" width="17.28515625" style="255" customWidth="1"/>
    <col min="15" max="15" width="14.42578125" style="255" customWidth="1"/>
    <col min="16" max="16" width="23.42578125" style="255" customWidth="1"/>
    <col min="17" max="17" width="21.5703125" style="255" customWidth="1"/>
    <col min="18" max="18" width="20.7109375" style="255" customWidth="1"/>
    <col min="19" max="19" width="13" style="255" customWidth="1"/>
    <col min="20" max="20" width="15.140625" style="255" customWidth="1"/>
    <col min="21" max="21" width="17.7109375" style="255" customWidth="1"/>
    <col min="22" max="16384" width="10" style="255"/>
  </cols>
  <sheetData>
    <row r="1" spans="1:21" ht="105" customHeight="1">
      <c r="C1" s="478" t="s">
        <v>153</v>
      </c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</row>
    <row r="2" spans="1:21" ht="66" customHeight="1" thickBot="1">
      <c r="C2" s="480" t="s">
        <v>236</v>
      </c>
      <c r="D2" s="480"/>
      <c r="E2" s="480"/>
      <c r="F2" s="480"/>
      <c r="G2" s="480"/>
      <c r="H2" s="480"/>
      <c r="I2" s="480"/>
      <c r="J2" s="480"/>
      <c r="K2" s="480"/>
      <c r="L2" s="480"/>
      <c r="M2" s="480"/>
      <c r="N2" s="480"/>
      <c r="O2" s="480"/>
      <c r="P2" s="480"/>
      <c r="Q2" s="480"/>
      <c r="R2" s="480"/>
      <c r="S2" s="480"/>
      <c r="T2" s="480"/>
      <c r="U2" s="480"/>
    </row>
    <row r="3" spans="1:21" ht="52.5" customHeight="1" thickBot="1">
      <c r="B3" s="465" t="s">
        <v>1</v>
      </c>
      <c r="C3" s="470" t="s">
        <v>2</v>
      </c>
      <c r="D3" s="473"/>
      <c r="E3" s="473"/>
      <c r="F3" s="473"/>
      <c r="G3" s="471"/>
      <c r="H3" s="470" t="s">
        <v>3</v>
      </c>
      <c r="I3" s="473"/>
      <c r="J3" s="473"/>
      <c r="K3" s="473"/>
      <c r="L3" s="471"/>
      <c r="M3" s="468" t="s">
        <v>4</v>
      </c>
      <c r="N3" s="468" t="s">
        <v>5</v>
      </c>
      <c r="O3" s="468" t="s">
        <v>6</v>
      </c>
      <c r="P3" s="468" t="s">
        <v>7</v>
      </c>
      <c r="Q3" s="468" t="s">
        <v>8</v>
      </c>
      <c r="R3" s="470" t="s">
        <v>9</v>
      </c>
      <c r="S3" s="473"/>
      <c r="T3" s="471"/>
      <c r="U3" s="465" t="s">
        <v>10</v>
      </c>
    </row>
    <row r="4" spans="1:21" ht="17.25" customHeight="1" thickBot="1">
      <c r="B4" s="474"/>
      <c r="C4" s="465" t="s">
        <v>11</v>
      </c>
      <c r="D4" s="470" t="s">
        <v>12</v>
      </c>
      <c r="E4" s="473"/>
      <c r="F4" s="473"/>
      <c r="G4" s="471"/>
      <c r="H4" s="475" t="s">
        <v>11</v>
      </c>
      <c r="I4" s="470" t="s">
        <v>12</v>
      </c>
      <c r="J4" s="473"/>
      <c r="K4" s="473"/>
      <c r="L4" s="471"/>
      <c r="M4" s="481"/>
      <c r="N4" s="481"/>
      <c r="O4" s="481"/>
      <c r="P4" s="481"/>
      <c r="Q4" s="481"/>
      <c r="R4" s="465" t="s">
        <v>14</v>
      </c>
      <c r="S4" s="470" t="s">
        <v>15</v>
      </c>
      <c r="T4" s="471"/>
      <c r="U4" s="474"/>
    </row>
    <row r="5" spans="1:21" ht="53.25" customHeight="1" thickBot="1">
      <c r="B5" s="474"/>
      <c r="C5" s="474"/>
      <c r="D5" s="483" t="s">
        <v>16</v>
      </c>
      <c r="E5" s="470" t="s">
        <v>17</v>
      </c>
      <c r="F5" s="471"/>
      <c r="G5" s="468" t="s">
        <v>18</v>
      </c>
      <c r="H5" s="475"/>
      <c r="I5" s="468" t="s">
        <v>16</v>
      </c>
      <c r="J5" s="470" t="s">
        <v>17</v>
      </c>
      <c r="K5" s="471"/>
      <c r="L5" s="472" t="s">
        <v>18</v>
      </c>
      <c r="M5" s="481"/>
      <c r="N5" s="481"/>
      <c r="O5" s="481"/>
      <c r="P5" s="481"/>
      <c r="Q5" s="481"/>
      <c r="R5" s="474"/>
      <c r="S5" s="468" t="s">
        <v>19</v>
      </c>
      <c r="T5" s="468" t="s">
        <v>20</v>
      </c>
      <c r="U5" s="474"/>
    </row>
    <row r="6" spans="1:21" ht="217.5" customHeight="1" thickBot="1">
      <c r="B6" s="466"/>
      <c r="C6" s="466"/>
      <c r="D6" s="484"/>
      <c r="E6" s="405" t="s">
        <v>21</v>
      </c>
      <c r="F6" s="405" t="s">
        <v>22</v>
      </c>
      <c r="G6" s="469"/>
      <c r="H6" s="475"/>
      <c r="I6" s="469"/>
      <c r="J6" s="317" t="s">
        <v>21</v>
      </c>
      <c r="K6" s="317" t="s">
        <v>22</v>
      </c>
      <c r="L6" s="472"/>
      <c r="M6" s="469"/>
      <c r="N6" s="469"/>
      <c r="O6" s="469"/>
      <c r="P6" s="469"/>
      <c r="Q6" s="469"/>
      <c r="R6" s="466"/>
      <c r="S6" s="469"/>
      <c r="T6" s="469"/>
      <c r="U6" s="466"/>
    </row>
    <row r="7" spans="1:21" ht="18">
      <c r="B7" s="465">
        <v>1</v>
      </c>
      <c r="C7" s="465">
        <v>2</v>
      </c>
      <c r="D7" s="465">
        <v>3</v>
      </c>
      <c r="E7" s="465">
        <v>4</v>
      </c>
      <c r="F7" s="318">
        <v>5</v>
      </c>
      <c r="G7" s="465">
        <v>6</v>
      </c>
      <c r="H7" s="465">
        <v>7</v>
      </c>
      <c r="I7" s="465">
        <v>8</v>
      </c>
      <c r="J7" s="465">
        <v>9</v>
      </c>
      <c r="K7" s="318">
        <v>10</v>
      </c>
      <c r="L7" s="465">
        <v>11</v>
      </c>
      <c r="M7" s="465">
        <v>12</v>
      </c>
      <c r="N7" s="465">
        <v>13</v>
      </c>
      <c r="O7" s="465">
        <v>14</v>
      </c>
      <c r="P7" s="465">
        <v>15</v>
      </c>
      <c r="Q7" s="465">
        <v>16</v>
      </c>
      <c r="R7" s="465">
        <v>17</v>
      </c>
      <c r="S7" s="318">
        <v>18</v>
      </c>
      <c r="T7" s="465">
        <v>19</v>
      </c>
      <c r="U7" s="465">
        <v>20</v>
      </c>
    </row>
    <row r="8" spans="1:21" ht="54.75" thickBot="1">
      <c r="B8" s="466"/>
      <c r="C8" s="466"/>
      <c r="D8" s="466"/>
      <c r="E8" s="466"/>
      <c r="F8" s="362" t="s">
        <v>23</v>
      </c>
      <c r="G8" s="466"/>
      <c r="H8" s="466"/>
      <c r="I8" s="466"/>
      <c r="J8" s="466"/>
      <c r="K8" s="362" t="s">
        <v>24</v>
      </c>
      <c r="L8" s="466"/>
      <c r="M8" s="466"/>
      <c r="N8" s="466"/>
      <c r="O8" s="466"/>
      <c r="P8" s="466"/>
      <c r="Q8" s="466"/>
      <c r="R8" s="466"/>
      <c r="S8" s="362" t="s">
        <v>25</v>
      </c>
      <c r="T8" s="466"/>
      <c r="U8" s="466"/>
    </row>
    <row r="9" spans="1:21" ht="75.75" thickBot="1">
      <c r="B9" s="363" t="s">
        <v>212</v>
      </c>
      <c r="C9" s="364" t="s">
        <v>213</v>
      </c>
      <c r="D9" s="406">
        <v>282</v>
      </c>
      <c r="E9" s="407">
        <v>270</v>
      </c>
      <c r="F9" s="367">
        <f>E9/D9*100</f>
        <v>95.744680851063833</v>
      </c>
      <c r="G9" s="364">
        <v>10</v>
      </c>
      <c r="H9" s="368" t="s">
        <v>214</v>
      </c>
      <c r="I9" s="408">
        <v>75</v>
      </c>
      <c r="J9" s="407">
        <v>69</v>
      </c>
      <c r="K9" s="371">
        <f>J9/I9*100</f>
        <v>92</v>
      </c>
      <c r="L9" s="364">
        <v>10</v>
      </c>
      <c r="M9" s="364" t="s">
        <v>29</v>
      </c>
      <c r="N9" s="364" t="s">
        <v>29</v>
      </c>
      <c r="O9" s="364" t="s">
        <v>30</v>
      </c>
      <c r="P9" s="372">
        <v>55494931.479999997</v>
      </c>
      <c r="Q9" s="372">
        <v>55494931.479999997</v>
      </c>
      <c r="R9" s="372">
        <v>55047120.729999997</v>
      </c>
      <c r="S9" s="371">
        <f>R9/P9*100</f>
        <v>99.193060090250967</v>
      </c>
      <c r="T9" s="371">
        <f>R9/Q9*100</f>
        <v>99.193060090250967</v>
      </c>
      <c r="U9" s="364" t="s">
        <v>215</v>
      </c>
    </row>
    <row r="10" spans="1:21" ht="126.75" hidden="1" customHeight="1">
      <c r="B10" s="363" t="s">
        <v>55</v>
      </c>
      <c r="C10" s="364" t="s">
        <v>213</v>
      </c>
      <c r="D10" s="408"/>
      <c r="E10" s="407"/>
      <c r="F10" s="367" t="e">
        <f>E10/D10*100</f>
        <v>#DIV/0!</v>
      </c>
      <c r="G10" s="364">
        <v>10</v>
      </c>
      <c r="H10" s="409" t="s">
        <v>214</v>
      </c>
      <c r="I10" s="362"/>
      <c r="J10" s="362"/>
      <c r="K10" s="371" t="e">
        <f>J10/I10*100</f>
        <v>#DIV/0!</v>
      </c>
      <c r="L10" s="364"/>
      <c r="M10" s="364" t="s">
        <v>29</v>
      </c>
      <c r="N10" s="364" t="s">
        <v>29</v>
      </c>
      <c r="O10" s="364" t="s">
        <v>30</v>
      </c>
      <c r="P10" s="372"/>
      <c r="Q10" s="372"/>
      <c r="R10" s="410"/>
      <c r="S10" s="371" t="e">
        <f>R10/P10*100</f>
        <v>#DIV/0!</v>
      </c>
      <c r="T10" s="371" t="e">
        <f>R10/Q10*100</f>
        <v>#DIV/0!</v>
      </c>
      <c r="U10" s="364" t="s">
        <v>215</v>
      </c>
    </row>
    <row r="11" spans="1:21" ht="75.75" thickBot="1">
      <c r="B11" s="411" t="s">
        <v>136</v>
      </c>
      <c r="C11" s="412" t="s">
        <v>213</v>
      </c>
      <c r="D11" s="413">
        <v>282</v>
      </c>
      <c r="E11" s="414">
        <v>270</v>
      </c>
      <c r="F11" s="415">
        <f>E11/D11*100</f>
        <v>95.744680851063833</v>
      </c>
      <c r="G11" s="324">
        <v>10</v>
      </c>
      <c r="H11" s="416" t="s">
        <v>214</v>
      </c>
      <c r="I11" s="318">
        <v>75</v>
      </c>
      <c r="J11" s="318">
        <v>69</v>
      </c>
      <c r="K11" s="417">
        <f>J11/I11*100</f>
        <v>92</v>
      </c>
      <c r="L11" s="412">
        <v>10</v>
      </c>
      <c r="M11" s="412" t="s">
        <v>29</v>
      </c>
      <c r="N11" s="412" t="s">
        <v>29</v>
      </c>
      <c r="O11" s="412" t="s">
        <v>30</v>
      </c>
      <c r="P11" s="418">
        <v>4008225.62</v>
      </c>
      <c r="Q11" s="418">
        <v>4008225.62</v>
      </c>
      <c r="R11" s="419">
        <v>3874463.97</v>
      </c>
      <c r="S11" s="417">
        <f>R11/P11*100</f>
        <v>96.662821340880512</v>
      </c>
      <c r="T11" s="417">
        <f>R11/Q11*100</f>
        <v>96.662821340880512</v>
      </c>
      <c r="U11" s="364" t="s">
        <v>215</v>
      </c>
    </row>
    <row r="12" spans="1:21" ht="18">
      <c r="A12" s="431"/>
      <c r="B12" s="420" t="s">
        <v>217</v>
      </c>
      <c r="C12" s="421"/>
      <c r="D12" s="422"/>
      <c r="E12" s="422"/>
      <c r="F12" s="423"/>
      <c r="G12" s="421"/>
      <c r="H12" s="424"/>
      <c r="I12" s="421"/>
      <c r="J12" s="421"/>
      <c r="K12" s="425"/>
      <c r="L12" s="421"/>
      <c r="M12" s="421"/>
      <c r="N12" s="421"/>
      <c r="O12" s="421"/>
      <c r="P12" s="426">
        <f>P9+P11</f>
        <v>59503157.099999994</v>
      </c>
      <c r="Q12" s="426">
        <f>Q9+Q11</f>
        <v>59503157.099999994</v>
      </c>
      <c r="R12" s="426">
        <f>R9+R11</f>
        <v>58921584.699999996</v>
      </c>
      <c r="S12" s="425"/>
      <c r="T12" s="425"/>
      <c r="U12" s="443"/>
    </row>
    <row r="13" spans="1:21" ht="18">
      <c r="B13" s="375"/>
      <c r="C13" s="324"/>
      <c r="D13" s="326"/>
      <c r="E13" s="326"/>
      <c r="F13" s="327"/>
      <c r="G13" s="324"/>
      <c r="H13" s="376"/>
      <c r="I13" s="324"/>
      <c r="J13" s="324"/>
      <c r="K13" s="377"/>
      <c r="L13" s="324"/>
      <c r="M13" s="324"/>
      <c r="N13" s="324"/>
      <c r="O13" s="324"/>
      <c r="P13" s="378"/>
      <c r="Q13" s="378"/>
      <c r="R13" s="378"/>
      <c r="S13" s="377"/>
      <c r="T13" s="377"/>
      <c r="U13" s="324"/>
    </row>
    <row r="14" spans="1:21" ht="18">
      <c r="B14" s="375"/>
      <c r="C14" s="324"/>
      <c r="D14" s="326"/>
      <c r="E14" s="326"/>
      <c r="F14" s="327"/>
      <c r="G14" s="324"/>
      <c r="H14" s="376"/>
      <c r="I14" s="324"/>
      <c r="J14" s="324"/>
      <c r="K14" s="377"/>
      <c r="L14" s="324"/>
      <c r="M14" s="324"/>
      <c r="N14" s="324"/>
      <c r="O14" s="324"/>
      <c r="P14" s="378"/>
      <c r="Q14" s="378"/>
      <c r="R14" s="378"/>
      <c r="S14" s="377"/>
      <c r="T14" s="377"/>
      <c r="U14" s="324"/>
    </row>
    <row r="18" spans="2:8" ht="23.25">
      <c r="B18" s="307" t="s">
        <v>170</v>
      </c>
      <c r="C18" s="307"/>
      <c r="D18" s="358"/>
      <c r="E18" s="427"/>
      <c r="F18" s="427"/>
      <c r="H18" s="427" t="s">
        <v>164</v>
      </c>
    </row>
    <row r="19" spans="2:8" ht="23.25">
      <c r="B19" s="307"/>
      <c r="C19" s="308"/>
      <c r="D19" s="482" t="s">
        <v>46</v>
      </c>
      <c r="E19" s="482"/>
      <c r="F19" s="428"/>
      <c r="H19" s="429" t="s">
        <v>47</v>
      </c>
    </row>
    <row r="20" spans="2:8" ht="23.25">
      <c r="B20" s="307"/>
      <c r="C20" s="308"/>
      <c r="D20" s="309"/>
      <c r="E20" s="308"/>
      <c r="F20" s="308"/>
    </row>
    <row r="21" spans="2:8" ht="23.25">
      <c r="B21" s="307"/>
      <c r="C21" s="308"/>
      <c r="D21" s="309"/>
      <c r="E21" s="308"/>
      <c r="F21" s="308"/>
    </row>
    <row r="22" spans="2:8" ht="23.25">
      <c r="B22" s="307"/>
      <c r="C22" s="307"/>
      <c r="D22" s="307"/>
      <c r="E22" s="309"/>
      <c r="F22" s="309"/>
    </row>
    <row r="23" spans="2:8" ht="23.25">
      <c r="B23" s="307"/>
      <c r="C23" s="307"/>
      <c r="D23" s="307"/>
      <c r="E23" s="309"/>
      <c r="F23" s="309"/>
    </row>
    <row r="24" spans="2:8" ht="23.25">
      <c r="B24" s="307" t="s">
        <v>61</v>
      </c>
      <c r="C24" s="312"/>
      <c r="D24" s="309"/>
      <c r="E24" s="467" t="s">
        <v>237</v>
      </c>
      <c r="F24" s="467"/>
      <c r="H24" s="444"/>
    </row>
    <row r="25" spans="2:8" ht="23.25">
      <c r="B25" s="307"/>
      <c r="C25" s="308" t="s">
        <v>46</v>
      </c>
      <c r="D25" s="309"/>
      <c r="E25" s="464" t="s">
        <v>47</v>
      </c>
      <c r="F25" s="464"/>
    </row>
  </sheetData>
  <mergeCells count="46">
    <mergeCell ref="C1:U1"/>
    <mergeCell ref="C2:U2"/>
    <mergeCell ref="B3:B6"/>
    <mergeCell ref="C3:G3"/>
    <mergeCell ref="H3:L3"/>
    <mergeCell ref="M3:M6"/>
    <mergeCell ref="N3:N6"/>
    <mergeCell ref="O3:O6"/>
    <mergeCell ref="P3:P6"/>
    <mergeCell ref="Q3:Q6"/>
    <mergeCell ref="T5:T6"/>
    <mergeCell ref="R3:T3"/>
    <mergeCell ref="U3:U6"/>
    <mergeCell ref="C4:C6"/>
    <mergeCell ref="D4:G4"/>
    <mergeCell ref="H4:H6"/>
    <mergeCell ref="I4:L4"/>
    <mergeCell ref="R4:R6"/>
    <mergeCell ref="S4:T4"/>
    <mergeCell ref="D5:D6"/>
    <mergeCell ref="E5:F5"/>
    <mergeCell ref="G5:G6"/>
    <mergeCell ref="I5:I6"/>
    <mergeCell ref="J5:K5"/>
    <mergeCell ref="L5:L6"/>
    <mergeCell ref="S5:S6"/>
    <mergeCell ref="B7:B8"/>
    <mergeCell ref="C7:C8"/>
    <mergeCell ref="D7:D8"/>
    <mergeCell ref="E7:E8"/>
    <mergeCell ref="G7:G8"/>
    <mergeCell ref="T7:T8"/>
    <mergeCell ref="U7:U8"/>
    <mergeCell ref="D19:E19"/>
    <mergeCell ref="I7:I8"/>
    <mergeCell ref="J7:J8"/>
    <mergeCell ref="L7:L8"/>
    <mergeCell ref="M7:M8"/>
    <mergeCell ref="N7:N8"/>
    <mergeCell ref="O7:O8"/>
    <mergeCell ref="H7:H8"/>
    <mergeCell ref="E24:F24"/>
    <mergeCell ref="E25:F25"/>
    <mergeCell ref="P7:P8"/>
    <mergeCell ref="Q7:Q8"/>
    <mergeCell ref="R7:R8"/>
  </mergeCells>
  <pageMargins left="0.39400000000000002" right="0.39400000000000002" top="0.748" bottom="0.748" header="0.315" footer="0.315"/>
  <pageSetup paperSize="9" scale="37" fitToHeight="0" orientation="landscape" useFirstPageNumber="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workbookViewId="0">
      <selection activeCell="B7" sqref="B7:B8"/>
    </sheetView>
  </sheetViews>
  <sheetFormatPr defaultColWidth="10" defaultRowHeight="15"/>
  <cols>
    <col min="1" max="1" width="10" style="255"/>
    <col min="2" max="2" width="46" style="255" customWidth="1"/>
    <col min="3" max="3" width="20" style="255" customWidth="1"/>
    <col min="4" max="4" width="16.28515625" style="255" customWidth="1"/>
    <col min="5" max="5" width="15.42578125" style="255" customWidth="1"/>
    <col min="6" max="6" width="16.28515625" style="255" customWidth="1"/>
    <col min="7" max="7" width="15.42578125" style="255" customWidth="1"/>
    <col min="8" max="8" width="21.42578125" style="255" customWidth="1"/>
    <col min="9" max="9" width="18.85546875" style="255" customWidth="1"/>
    <col min="10" max="10" width="15.7109375" style="255" customWidth="1"/>
    <col min="11" max="11" width="15.42578125" style="255" customWidth="1"/>
    <col min="12" max="12" width="14.85546875" style="255" customWidth="1"/>
    <col min="13" max="18" width="18.85546875" style="255" customWidth="1"/>
    <col min="19" max="20" width="16.5703125" style="255" customWidth="1"/>
    <col min="21" max="21" width="18.85546875" style="255" customWidth="1"/>
    <col min="22" max="16384" width="10" style="255"/>
  </cols>
  <sheetData>
    <row r="1" spans="1:21" ht="111" customHeight="1">
      <c r="C1" s="478" t="s">
        <v>153</v>
      </c>
      <c r="D1" s="478"/>
      <c r="E1" s="478"/>
      <c r="F1" s="478"/>
      <c r="G1" s="478"/>
      <c r="H1" s="478"/>
      <c r="I1" s="478"/>
      <c r="J1" s="478"/>
      <c r="K1" s="478"/>
      <c r="L1" s="478"/>
      <c r="M1" s="478"/>
      <c r="N1" s="478"/>
      <c r="O1" s="478"/>
      <c r="P1" s="478"/>
      <c r="Q1" s="478"/>
      <c r="R1" s="478"/>
      <c r="S1" s="478"/>
      <c r="T1" s="478"/>
      <c r="U1" s="478"/>
    </row>
    <row r="2" spans="1:21" ht="93" customHeight="1" thickBot="1">
      <c r="B2" s="445"/>
      <c r="C2" s="480" t="s">
        <v>238</v>
      </c>
      <c r="D2" s="480"/>
      <c r="E2" s="480"/>
      <c r="F2" s="480"/>
      <c r="G2" s="480"/>
      <c r="H2" s="480"/>
      <c r="I2" s="480"/>
      <c r="J2" s="480"/>
      <c r="K2" s="480"/>
      <c r="L2" s="480"/>
      <c r="M2" s="480"/>
      <c r="N2" s="480"/>
      <c r="O2" s="480"/>
      <c r="P2" s="480"/>
      <c r="Q2" s="480"/>
      <c r="R2" s="480"/>
      <c r="S2" s="480"/>
      <c r="T2" s="480"/>
      <c r="U2" s="480"/>
    </row>
    <row r="3" spans="1:21" ht="61.5" customHeight="1" thickBot="1">
      <c r="A3" s="446"/>
      <c r="B3" s="465" t="s">
        <v>1</v>
      </c>
      <c r="C3" s="470" t="s">
        <v>2</v>
      </c>
      <c r="D3" s="473"/>
      <c r="E3" s="473"/>
      <c r="F3" s="473"/>
      <c r="G3" s="471"/>
      <c r="H3" s="470" t="s">
        <v>3</v>
      </c>
      <c r="I3" s="473"/>
      <c r="J3" s="473"/>
      <c r="K3" s="473"/>
      <c r="L3" s="471"/>
      <c r="M3" s="468" t="s">
        <v>4</v>
      </c>
      <c r="N3" s="468" t="s">
        <v>5</v>
      </c>
      <c r="O3" s="468" t="s">
        <v>6</v>
      </c>
      <c r="P3" s="468" t="s">
        <v>7</v>
      </c>
      <c r="Q3" s="468" t="s">
        <v>8</v>
      </c>
      <c r="R3" s="470" t="s">
        <v>9</v>
      </c>
      <c r="S3" s="473"/>
      <c r="T3" s="471"/>
      <c r="U3" s="465" t="s">
        <v>10</v>
      </c>
    </row>
    <row r="4" spans="1:21" ht="33" customHeight="1" thickBot="1">
      <c r="B4" s="474"/>
      <c r="C4" s="465" t="s">
        <v>11</v>
      </c>
      <c r="D4" s="470" t="s">
        <v>12</v>
      </c>
      <c r="E4" s="473"/>
      <c r="F4" s="473"/>
      <c r="G4" s="471"/>
      <c r="H4" s="465" t="s">
        <v>11</v>
      </c>
      <c r="I4" s="470" t="s">
        <v>12</v>
      </c>
      <c r="J4" s="473"/>
      <c r="K4" s="473"/>
      <c r="L4" s="471"/>
      <c r="M4" s="472"/>
      <c r="N4" s="481"/>
      <c r="O4" s="472"/>
      <c r="P4" s="481"/>
      <c r="Q4" s="481"/>
      <c r="R4" s="465" t="s">
        <v>14</v>
      </c>
      <c r="S4" s="470" t="s">
        <v>15</v>
      </c>
      <c r="T4" s="471"/>
      <c r="U4" s="474"/>
    </row>
    <row r="5" spans="1:21" ht="43.5" customHeight="1" thickBot="1">
      <c r="B5" s="474"/>
      <c r="C5" s="474"/>
      <c r="D5" s="489" t="s">
        <v>16</v>
      </c>
      <c r="E5" s="470" t="s">
        <v>17</v>
      </c>
      <c r="F5" s="471"/>
      <c r="G5" s="487" t="s">
        <v>18</v>
      </c>
      <c r="H5" s="474"/>
      <c r="I5" s="489" t="s">
        <v>16</v>
      </c>
      <c r="J5" s="470" t="s">
        <v>17</v>
      </c>
      <c r="K5" s="471"/>
      <c r="L5" s="472" t="s">
        <v>18</v>
      </c>
      <c r="M5" s="481"/>
      <c r="N5" s="472"/>
      <c r="O5" s="481"/>
      <c r="P5" s="472"/>
      <c r="Q5" s="481"/>
      <c r="R5" s="474"/>
      <c r="S5" s="468" t="s">
        <v>19</v>
      </c>
      <c r="T5" s="472" t="s">
        <v>20</v>
      </c>
      <c r="U5" s="474"/>
    </row>
    <row r="6" spans="1:21" ht="217.5" customHeight="1" thickBot="1">
      <c r="B6" s="466"/>
      <c r="C6" s="466"/>
      <c r="D6" s="488"/>
      <c r="E6" s="447" t="s">
        <v>21</v>
      </c>
      <c r="F6" s="447" t="s">
        <v>22</v>
      </c>
      <c r="G6" s="488"/>
      <c r="H6" s="466"/>
      <c r="I6" s="488"/>
      <c r="J6" s="447" t="s">
        <v>21</v>
      </c>
      <c r="K6" s="447" t="s">
        <v>22</v>
      </c>
      <c r="L6" s="469"/>
      <c r="M6" s="469"/>
      <c r="N6" s="469"/>
      <c r="O6" s="469"/>
      <c r="P6" s="469"/>
      <c r="Q6" s="469"/>
      <c r="R6" s="466"/>
      <c r="S6" s="469"/>
      <c r="T6" s="469"/>
      <c r="U6" s="466"/>
    </row>
    <row r="7" spans="1:21" ht="18">
      <c r="A7" s="446"/>
      <c r="B7" s="465">
        <v>1</v>
      </c>
      <c r="C7" s="465">
        <v>2</v>
      </c>
      <c r="D7" s="465">
        <v>3</v>
      </c>
      <c r="E7" s="465">
        <v>4</v>
      </c>
      <c r="F7" s="448">
        <v>5</v>
      </c>
      <c r="G7" s="465">
        <v>6</v>
      </c>
      <c r="H7" s="465">
        <v>7</v>
      </c>
      <c r="I7" s="465">
        <v>8</v>
      </c>
      <c r="J7" s="465">
        <v>9</v>
      </c>
      <c r="K7" s="448">
        <v>10</v>
      </c>
      <c r="L7" s="465">
        <v>11</v>
      </c>
      <c r="M7" s="465">
        <v>12</v>
      </c>
      <c r="N7" s="465">
        <v>13</v>
      </c>
      <c r="O7" s="465">
        <v>14</v>
      </c>
      <c r="P7" s="465">
        <v>15</v>
      </c>
      <c r="Q7" s="465">
        <v>16</v>
      </c>
      <c r="R7" s="465">
        <v>17</v>
      </c>
      <c r="S7" s="448">
        <v>18</v>
      </c>
      <c r="T7" s="465">
        <v>19</v>
      </c>
      <c r="U7" s="465">
        <v>20</v>
      </c>
    </row>
    <row r="8" spans="1:21" ht="36.75" thickBot="1">
      <c r="B8" s="466"/>
      <c r="C8" s="466"/>
      <c r="D8" s="466"/>
      <c r="E8" s="466"/>
      <c r="F8" s="449" t="s">
        <v>23</v>
      </c>
      <c r="G8" s="466"/>
      <c r="H8" s="466"/>
      <c r="I8" s="466"/>
      <c r="J8" s="466"/>
      <c r="K8" s="449" t="s">
        <v>24</v>
      </c>
      <c r="L8" s="466"/>
      <c r="M8" s="466"/>
      <c r="N8" s="466"/>
      <c r="O8" s="466"/>
      <c r="P8" s="466"/>
      <c r="Q8" s="466"/>
      <c r="R8" s="466"/>
      <c r="S8" s="449" t="s">
        <v>25</v>
      </c>
      <c r="T8" s="466"/>
      <c r="U8" s="466"/>
    </row>
    <row r="9" spans="1:21" ht="85.5" customHeight="1" thickBot="1">
      <c r="A9" s="446"/>
      <c r="B9" s="450" t="s">
        <v>212</v>
      </c>
      <c r="C9" s="450" t="s">
        <v>213</v>
      </c>
      <c r="D9" s="406">
        <v>180</v>
      </c>
      <c r="E9" s="408">
        <v>180</v>
      </c>
      <c r="F9" s="451">
        <f>E9/D9*100</f>
        <v>100</v>
      </c>
      <c r="G9" s="450">
        <v>10</v>
      </c>
      <c r="H9" s="409" t="s">
        <v>214</v>
      </c>
      <c r="I9" s="408">
        <v>75</v>
      </c>
      <c r="J9" s="408">
        <v>76</v>
      </c>
      <c r="K9" s="452">
        <f>J9/I9*100</f>
        <v>101.33333333333334</v>
      </c>
      <c r="L9" s="450">
        <v>10</v>
      </c>
      <c r="M9" s="450" t="s">
        <v>29</v>
      </c>
      <c r="N9" s="450" t="s">
        <v>29</v>
      </c>
      <c r="O9" s="450" t="s">
        <v>30</v>
      </c>
      <c r="P9" s="453">
        <v>51010378.920000002</v>
      </c>
      <c r="Q9" s="453">
        <v>51010378.920000002</v>
      </c>
      <c r="R9" s="453">
        <v>50512758.32</v>
      </c>
      <c r="S9" s="452">
        <f>R9/P9*100</f>
        <v>99.024471861343315</v>
      </c>
      <c r="T9" s="452">
        <f>R9/Q9*100</f>
        <v>99.024471861343315</v>
      </c>
      <c r="U9" s="364" t="s">
        <v>215</v>
      </c>
    </row>
    <row r="10" spans="1:21" ht="3" hidden="1" customHeight="1">
      <c r="A10" s="446"/>
      <c r="B10" s="450" t="s">
        <v>55</v>
      </c>
      <c r="C10" s="450" t="s">
        <v>213</v>
      </c>
      <c r="D10" s="406"/>
      <c r="E10" s="408"/>
      <c r="F10" s="451" t="e">
        <f>E10/D10*100</f>
        <v>#DIV/0!</v>
      </c>
      <c r="G10" s="450">
        <v>10</v>
      </c>
      <c r="H10" s="454" t="s">
        <v>214</v>
      </c>
      <c r="I10" s="455"/>
      <c r="J10" s="455"/>
      <c r="K10" s="452" t="e">
        <f>J10/I10*100</f>
        <v>#DIV/0!</v>
      </c>
      <c r="L10" s="450"/>
      <c r="M10" s="450" t="s">
        <v>72</v>
      </c>
      <c r="N10" s="450" t="s">
        <v>72</v>
      </c>
      <c r="O10" s="450" t="s">
        <v>30</v>
      </c>
      <c r="P10" s="453">
        <v>4410227.3899999997</v>
      </c>
      <c r="Q10" s="453">
        <v>4410227.3899999997</v>
      </c>
      <c r="R10" s="378">
        <v>4410227.3899999997</v>
      </c>
      <c r="S10" s="452">
        <f>R10/P10*100</f>
        <v>100</v>
      </c>
      <c r="T10" s="452">
        <f>R10/Q10*100</f>
        <v>100</v>
      </c>
      <c r="U10" s="364" t="s">
        <v>215</v>
      </c>
    </row>
    <row r="11" spans="1:21" ht="93" customHeight="1" thickBot="1">
      <c r="A11" s="446"/>
      <c r="B11" s="456" t="s">
        <v>136</v>
      </c>
      <c r="C11" s="457" t="s">
        <v>213</v>
      </c>
      <c r="D11" s="432">
        <v>180</v>
      </c>
      <c r="E11" s="413">
        <v>180</v>
      </c>
      <c r="F11" s="458">
        <f>E11/D11*100</f>
        <v>100</v>
      </c>
      <c r="G11" s="459">
        <v>10</v>
      </c>
      <c r="H11" s="416" t="s">
        <v>214</v>
      </c>
      <c r="I11" s="460">
        <v>75</v>
      </c>
      <c r="J11" s="448">
        <v>76</v>
      </c>
      <c r="K11" s="461">
        <f>J11/I11*100</f>
        <v>101.33333333333334</v>
      </c>
      <c r="L11" s="457">
        <v>10</v>
      </c>
      <c r="M11" s="450" t="s">
        <v>29</v>
      </c>
      <c r="N11" s="450" t="s">
        <v>29</v>
      </c>
      <c r="O11" s="457" t="s">
        <v>30</v>
      </c>
      <c r="P11" s="462">
        <v>5257647.12</v>
      </c>
      <c r="Q11" s="462">
        <v>5257647.12</v>
      </c>
      <c r="R11" s="462">
        <v>5109007.2</v>
      </c>
      <c r="S11" s="461">
        <f>R11/P11*100</f>
        <v>97.172881393378873</v>
      </c>
      <c r="T11" s="461">
        <f>R11/Q11*100</f>
        <v>97.172881393378873</v>
      </c>
      <c r="U11" s="364" t="s">
        <v>215</v>
      </c>
    </row>
    <row r="12" spans="1:21" ht="18">
      <c r="A12" s="431"/>
      <c r="B12" s="420" t="s">
        <v>217</v>
      </c>
      <c r="C12" s="421"/>
      <c r="D12" s="422"/>
      <c r="E12" s="422"/>
      <c r="F12" s="423"/>
      <c r="G12" s="421"/>
      <c r="H12" s="424"/>
      <c r="I12" s="421"/>
      <c r="J12" s="421"/>
      <c r="K12" s="425"/>
      <c r="L12" s="421"/>
      <c r="M12" s="421"/>
      <c r="N12" s="421"/>
      <c r="O12" s="421"/>
      <c r="P12" s="426">
        <f>P9+P11</f>
        <v>56268026.039999999</v>
      </c>
      <c r="Q12" s="426">
        <f>Q9+Q11</f>
        <v>56268026.039999999</v>
      </c>
      <c r="R12" s="426">
        <f>R9+R11</f>
        <v>55621765.520000003</v>
      </c>
      <c r="S12" s="425"/>
      <c r="T12" s="425"/>
      <c r="U12" s="421"/>
    </row>
    <row r="13" spans="1:21" ht="18">
      <c r="B13" s="375"/>
      <c r="C13" s="324"/>
      <c r="D13" s="326"/>
      <c r="E13" s="326"/>
      <c r="F13" s="327"/>
      <c r="G13" s="324"/>
      <c r="H13" s="376"/>
      <c r="I13" s="324"/>
      <c r="J13" s="324"/>
      <c r="K13" s="377"/>
      <c r="L13" s="324"/>
      <c r="M13" s="324"/>
      <c r="N13" s="324"/>
      <c r="O13" s="324"/>
      <c r="P13" s="378"/>
      <c r="Q13" s="378"/>
      <c r="R13" s="378"/>
      <c r="S13" s="377"/>
      <c r="T13" s="377"/>
      <c r="U13" s="324"/>
    </row>
    <row r="14" spans="1:21" ht="18">
      <c r="B14" s="375"/>
      <c r="C14" s="324"/>
      <c r="D14" s="326"/>
      <c r="E14" s="326"/>
      <c r="F14" s="327"/>
      <c r="G14" s="324"/>
      <c r="H14" s="376"/>
      <c r="I14" s="324"/>
      <c r="J14" s="324"/>
      <c r="K14" s="377"/>
      <c r="L14" s="324"/>
      <c r="M14" s="324"/>
      <c r="N14" s="324"/>
      <c r="O14" s="324"/>
      <c r="P14" s="378"/>
      <c r="Q14" s="378"/>
      <c r="R14" s="378"/>
      <c r="S14" s="377"/>
      <c r="T14" s="377"/>
      <c r="U14" s="324"/>
    </row>
    <row r="18" spans="2:8" ht="23.25">
      <c r="B18" s="307" t="s">
        <v>170</v>
      </c>
      <c r="C18" s="307"/>
      <c r="D18" s="358"/>
      <c r="E18" s="427"/>
      <c r="F18" s="427"/>
      <c r="H18" s="427" t="s">
        <v>164</v>
      </c>
    </row>
    <row r="19" spans="2:8" ht="23.25">
      <c r="B19" s="307"/>
      <c r="C19" s="308"/>
      <c r="D19" s="482" t="s">
        <v>46</v>
      </c>
      <c r="E19" s="482"/>
      <c r="F19" s="428"/>
      <c r="H19" s="429" t="s">
        <v>47</v>
      </c>
    </row>
    <row r="20" spans="2:8" ht="23.25">
      <c r="B20" s="307"/>
      <c r="C20" s="308"/>
      <c r="D20" s="309"/>
      <c r="E20" s="308"/>
      <c r="F20" s="308"/>
    </row>
    <row r="21" spans="2:8" ht="23.25">
      <c r="B21" s="307"/>
      <c r="C21" s="308"/>
      <c r="D21" s="309"/>
      <c r="E21" s="308"/>
      <c r="F21" s="308"/>
    </row>
    <row r="22" spans="2:8" ht="23.25">
      <c r="B22" s="307"/>
      <c r="C22" s="307"/>
      <c r="D22" s="307"/>
      <c r="E22" s="309"/>
      <c r="F22" s="309"/>
    </row>
    <row r="23" spans="2:8" ht="23.25">
      <c r="B23" s="307"/>
      <c r="C23" s="307"/>
      <c r="D23" s="307"/>
      <c r="E23" s="309"/>
      <c r="F23" s="309"/>
    </row>
    <row r="24" spans="2:8" ht="23.25">
      <c r="B24" s="307" t="s">
        <v>61</v>
      </c>
      <c r="C24" s="312"/>
      <c r="D24" s="309"/>
      <c r="E24" s="467" t="s">
        <v>239</v>
      </c>
      <c r="F24" s="467"/>
      <c r="H24" s="309"/>
    </row>
    <row r="25" spans="2:8" ht="23.25">
      <c r="B25" s="307"/>
      <c r="C25" s="308" t="s">
        <v>46</v>
      </c>
      <c r="D25" s="309"/>
      <c r="E25" s="482" t="s">
        <v>47</v>
      </c>
      <c r="F25" s="482"/>
    </row>
  </sheetData>
  <mergeCells count="46">
    <mergeCell ref="C1:U1"/>
    <mergeCell ref="C2:U2"/>
    <mergeCell ref="B3:B6"/>
    <mergeCell ref="C3:G3"/>
    <mergeCell ref="H3:L3"/>
    <mergeCell ref="M3:M6"/>
    <mergeCell ref="N3:N6"/>
    <mergeCell ref="O3:O6"/>
    <mergeCell ref="P3:P6"/>
    <mergeCell ref="Q3:Q6"/>
    <mergeCell ref="T5:T6"/>
    <mergeCell ref="R3:T3"/>
    <mergeCell ref="U3:U6"/>
    <mergeCell ref="C4:C6"/>
    <mergeCell ref="D4:G4"/>
    <mergeCell ref="H4:H6"/>
    <mergeCell ref="I4:L4"/>
    <mergeCell ref="R4:R6"/>
    <mergeCell ref="S4:T4"/>
    <mergeCell ref="D5:D6"/>
    <mergeCell ref="E5:F5"/>
    <mergeCell ref="G5:G6"/>
    <mergeCell ref="I5:I6"/>
    <mergeCell ref="J5:K5"/>
    <mergeCell ref="L5:L6"/>
    <mergeCell ref="S5:S6"/>
    <mergeCell ref="B7:B8"/>
    <mergeCell ref="C7:C8"/>
    <mergeCell ref="D7:D8"/>
    <mergeCell ref="E7:E8"/>
    <mergeCell ref="G7:G8"/>
    <mergeCell ref="T7:T8"/>
    <mergeCell ref="U7:U8"/>
    <mergeCell ref="D19:E19"/>
    <mergeCell ref="I7:I8"/>
    <mergeCell ref="J7:J8"/>
    <mergeCell ref="L7:L8"/>
    <mergeCell ref="M7:M8"/>
    <mergeCell ref="N7:N8"/>
    <mergeCell ref="O7:O8"/>
    <mergeCell ref="H7:H8"/>
    <mergeCell ref="E24:F24"/>
    <mergeCell ref="E25:F25"/>
    <mergeCell ref="P7:P8"/>
    <mergeCell ref="Q7:Q8"/>
    <mergeCell ref="R7:R8"/>
  </mergeCells>
  <pageMargins left="0.39400000000000002" right="0.39400000000000002" top="0.752" bottom="0.752" header="0.3" footer="0.3"/>
  <pageSetup paperSize="9" scale="37" orientation="landscape" useFirstPageNumber="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zoomScale="75" workbookViewId="0">
      <pane xSplit="1" ySplit="6" topLeftCell="B7" activePane="bottomRight" state="frozen"/>
      <selection activeCell="B7" sqref="B7:B8"/>
      <selection pane="topRight" activeCell="B7" sqref="B7:B8"/>
      <selection pane="bottomLeft" activeCell="B7" sqref="B7:B8"/>
      <selection pane="bottomRight" activeCell="B7" sqref="B7:B8"/>
    </sheetView>
  </sheetViews>
  <sheetFormatPr defaultColWidth="10" defaultRowHeight="15"/>
  <cols>
    <col min="1" max="1" width="10" style="255"/>
    <col min="2" max="2" width="49.28515625" style="255" customWidth="1"/>
    <col min="3" max="3" width="27.140625" style="255" customWidth="1"/>
    <col min="4" max="4" width="14.85546875" style="255" customWidth="1"/>
    <col min="5" max="5" width="13.7109375" style="255" customWidth="1"/>
    <col min="6" max="6" width="13.85546875" style="255" customWidth="1"/>
    <col min="7" max="7" width="15.7109375" style="255" customWidth="1"/>
    <col min="8" max="8" width="27.140625" style="255" customWidth="1"/>
    <col min="9" max="9" width="14.42578125" style="255" customWidth="1"/>
    <col min="10" max="10" width="14.7109375" style="255" customWidth="1"/>
    <col min="11" max="11" width="14" style="255" customWidth="1"/>
    <col min="12" max="12" width="17.5703125" style="255" customWidth="1"/>
    <col min="13" max="13" width="17.140625" style="255" customWidth="1"/>
    <col min="14" max="14" width="17.28515625" style="255" customWidth="1"/>
    <col min="15" max="15" width="14.42578125" style="255" customWidth="1"/>
    <col min="16" max="16" width="23.42578125" style="255" customWidth="1"/>
    <col min="17" max="17" width="21.5703125" style="255" customWidth="1"/>
    <col min="18" max="18" width="19.5703125" style="255" customWidth="1"/>
    <col min="19" max="19" width="13" style="255" customWidth="1"/>
    <col min="20" max="20" width="15.140625" style="255" customWidth="1"/>
    <col min="21" max="21" width="17.7109375" style="255" customWidth="1"/>
    <col min="22" max="16384" width="10" style="255"/>
  </cols>
  <sheetData>
    <row r="1" spans="1:21" ht="105" customHeight="1">
      <c r="C1" s="478" t="s">
        <v>153</v>
      </c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</row>
    <row r="2" spans="1:21" ht="105" customHeight="1" thickBot="1">
      <c r="C2" s="480" t="s">
        <v>240</v>
      </c>
      <c r="D2" s="480"/>
      <c r="E2" s="480"/>
      <c r="F2" s="480"/>
      <c r="G2" s="480"/>
      <c r="H2" s="480"/>
      <c r="I2" s="480"/>
      <c r="J2" s="480"/>
      <c r="K2" s="480"/>
      <c r="L2" s="480"/>
      <c r="M2" s="480"/>
      <c r="N2" s="480"/>
      <c r="O2" s="480"/>
      <c r="P2" s="480"/>
      <c r="Q2" s="480"/>
      <c r="R2" s="480"/>
      <c r="S2" s="480"/>
      <c r="T2" s="480"/>
      <c r="U2" s="480"/>
    </row>
    <row r="3" spans="1:21" ht="52.5" customHeight="1" thickBot="1">
      <c r="B3" s="465" t="s">
        <v>1</v>
      </c>
      <c r="C3" s="470" t="s">
        <v>2</v>
      </c>
      <c r="D3" s="473"/>
      <c r="E3" s="473"/>
      <c r="F3" s="473"/>
      <c r="G3" s="471"/>
      <c r="H3" s="470" t="s">
        <v>3</v>
      </c>
      <c r="I3" s="473"/>
      <c r="J3" s="473"/>
      <c r="K3" s="473"/>
      <c r="L3" s="471"/>
      <c r="M3" s="468" t="s">
        <v>4</v>
      </c>
      <c r="N3" s="468" t="s">
        <v>5</v>
      </c>
      <c r="O3" s="468" t="s">
        <v>6</v>
      </c>
      <c r="P3" s="468" t="s">
        <v>7</v>
      </c>
      <c r="Q3" s="468" t="s">
        <v>8</v>
      </c>
      <c r="R3" s="470" t="s">
        <v>9</v>
      </c>
      <c r="S3" s="473"/>
      <c r="T3" s="471"/>
      <c r="U3" s="465" t="s">
        <v>10</v>
      </c>
    </row>
    <row r="4" spans="1:21" ht="20.25" customHeight="1" thickBot="1">
      <c r="B4" s="474"/>
      <c r="C4" s="465" t="s">
        <v>11</v>
      </c>
      <c r="D4" s="470" t="s">
        <v>12</v>
      </c>
      <c r="E4" s="473"/>
      <c r="F4" s="473"/>
      <c r="G4" s="471"/>
      <c r="H4" s="475" t="s">
        <v>11</v>
      </c>
      <c r="I4" s="470" t="s">
        <v>12</v>
      </c>
      <c r="J4" s="473"/>
      <c r="K4" s="473"/>
      <c r="L4" s="471"/>
      <c r="M4" s="481"/>
      <c r="N4" s="481"/>
      <c r="O4" s="481"/>
      <c r="P4" s="481"/>
      <c r="Q4" s="481"/>
      <c r="R4" s="465" t="s">
        <v>14</v>
      </c>
      <c r="S4" s="470" t="s">
        <v>15</v>
      </c>
      <c r="T4" s="471"/>
      <c r="U4" s="474"/>
    </row>
    <row r="5" spans="1:21" ht="53.25" customHeight="1" thickBot="1">
      <c r="B5" s="474"/>
      <c r="C5" s="474"/>
      <c r="D5" s="483" t="s">
        <v>16</v>
      </c>
      <c r="E5" s="470" t="s">
        <v>17</v>
      </c>
      <c r="F5" s="471"/>
      <c r="G5" s="468" t="s">
        <v>18</v>
      </c>
      <c r="H5" s="475"/>
      <c r="I5" s="489" t="s">
        <v>16</v>
      </c>
      <c r="J5" s="470" t="s">
        <v>17</v>
      </c>
      <c r="K5" s="471"/>
      <c r="L5" s="472" t="s">
        <v>18</v>
      </c>
      <c r="M5" s="481"/>
      <c r="N5" s="481"/>
      <c r="O5" s="481"/>
      <c r="P5" s="481"/>
      <c r="Q5" s="481"/>
      <c r="R5" s="474"/>
      <c r="S5" s="468" t="s">
        <v>19</v>
      </c>
      <c r="T5" s="468" t="s">
        <v>20</v>
      </c>
      <c r="U5" s="474"/>
    </row>
    <row r="6" spans="1:21" ht="217.5" customHeight="1" thickBot="1">
      <c r="B6" s="466"/>
      <c r="C6" s="466"/>
      <c r="D6" s="484"/>
      <c r="E6" s="405" t="s">
        <v>21</v>
      </c>
      <c r="F6" s="405" t="s">
        <v>22</v>
      </c>
      <c r="G6" s="469"/>
      <c r="H6" s="475"/>
      <c r="I6" s="488"/>
      <c r="J6" s="405" t="s">
        <v>21</v>
      </c>
      <c r="K6" s="317" t="s">
        <v>22</v>
      </c>
      <c r="L6" s="472"/>
      <c r="M6" s="469"/>
      <c r="N6" s="469"/>
      <c r="O6" s="469"/>
      <c r="P6" s="469"/>
      <c r="Q6" s="469"/>
      <c r="R6" s="466"/>
      <c r="S6" s="469"/>
      <c r="T6" s="469"/>
      <c r="U6" s="466"/>
    </row>
    <row r="7" spans="1:21" ht="18">
      <c r="B7" s="465">
        <v>1</v>
      </c>
      <c r="C7" s="465">
        <v>2</v>
      </c>
      <c r="D7" s="465">
        <v>3</v>
      </c>
      <c r="E7" s="465">
        <v>4</v>
      </c>
      <c r="F7" s="318">
        <v>5</v>
      </c>
      <c r="G7" s="465">
        <v>6</v>
      </c>
      <c r="H7" s="465">
        <v>7</v>
      </c>
      <c r="I7" s="465">
        <v>8</v>
      </c>
      <c r="J7" s="465">
        <v>9</v>
      </c>
      <c r="K7" s="318">
        <v>10</v>
      </c>
      <c r="L7" s="465">
        <v>11</v>
      </c>
      <c r="M7" s="465">
        <v>12</v>
      </c>
      <c r="N7" s="465">
        <v>13</v>
      </c>
      <c r="O7" s="465">
        <v>14</v>
      </c>
      <c r="P7" s="465">
        <v>15</v>
      </c>
      <c r="Q7" s="465">
        <v>16</v>
      </c>
      <c r="R7" s="465">
        <v>17</v>
      </c>
      <c r="S7" s="318">
        <v>18</v>
      </c>
      <c r="T7" s="465">
        <v>19</v>
      </c>
      <c r="U7" s="465">
        <v>20</v>
      </c>
    </row>
    <row r="8" spans="1:21" ht="54.75" thickBot="1">
      <c r="B8" s="466"/>
      <c r="C8" s="466"/>
      <c r="D8" s="466"/>
      <c r="E8" s="466"/>
      <c r="F8" s="362" t="s">
        <v>23</v>
      </c>
      <c r="G8" s="466"/>
      <c r="H8" s="466"/>
      <c r="I8" s="466"/>
      <c r="J8" s="466"/>
      <c r="K8" s="362" t="s">
        <v>24</v>
      </c>
      <c r="L8" s="466"/>
      <c r="M8" s="466"/>
      <c r="N8" s="466"/>
      <c r="O8" s="466"/>
      <c r="P8" s="466"/>
      <c r="Q8" s="466"/>
      <c r="R8" s="466"/>
      <c r="S8" s="362" t="s">
        <v>25</v>
      </c>
      <c r="T8" s="466"/>
      <c r="U8" s="466"/>
    </row>
    <row r="9" spans="1:21" ht="75.75" thickBot="1">
      <c r="B9" s="363" t="s">
        <v>212</v>
      </c>
      <c r="C9" s="364" t="s">
        <v>213</v>
      </c>
      <c r="D9" s="406">
        <v>180</v>
      </c>
      <c r="E9" s="407">
        <v>170</v>
      </c>
      <c r="F9" s="367">
        <f>E9/D9*100</f>
        <v>94.444444444444443</v>
      </c>
      <c r="G9" s="364">
        <v>10</v>
      </c>
      <c r="H9" s="368" t="s">
        <v>214</v>
      </c>
      <c r="I9" s="408">
        <v>75</v>
      </c>
      <c r="J9" s="407">
        <v>73.8</v>
      </c>
      <c r="K9" s="371">
        <f>J9/I9*100</f>
        <v>98.4</v>
      </c>
      <c r="L9" s="364">
        <v>10</v>
      </c>
      <c r="M9" s="364" t="s">
        <v>29</v>
      </c>
      <c r="N9" s="364" t="s">
        <v>29</v>
      </c>
      <c r="O9" s="364" t="s">
        <v>30</v>
      </c>
      <c r="P9" s="372">
        <v>57188365.009999998</v>
      </c>
      <c r="Q9" s="372">
        <v>57149869.740000002</v>
      </c>
      <c r="R9" s="372">
        <v>56643851.380000003</v>
      </c>
      <c r="S9" s="371">
        <f>R9/P9*100</f>
        <v>99.047859420522371</v>
      </c>
      <c r="T9" s="371">
        <f>R9/Q9*100</f>
        <v>99.114576529566733</v>
      </c>
      <c r="U9" s="364" t="s">
        <v>215</v>
      </c>
    </row>
    <row r="10" spans="1:21" ht="126.75" hidden="1" customHeight="1">
      <c r="B10" s="363" t="s">
        <v>55</v>
      </c>
      <c r="C10" s="364" t="s">
        <v>213</v>
      </c>
      <c r="D10" s="408"/>
      <c r="E10" s="407"/>
      <c r="F10" s="367" t="e">
        <f>E10/D10*100</f>
        <v>#DIV/0!</v>
      </c>
      <c r="G10" s="364">
        <v>10</v>
      </c>
      <c r="H10" s="409" t="s">
        <v>214</v>
      </c>
      <c r="I10" s="362"/>
      <c r="J10" s="362"/>
      <c r="K10" s="371" t="e">
        <f>J10/I10*100</f>
        <v>#DIV/0!</v>
      </c>
      <c r="L10" s="364"/>
      <c r="M10" s="364" t="s">
        <v>29</v>
      </c>
      <c r="N10" s="364" t="s">
        <v>29</v>
      </c>
      <c r="O10" s="364" t="s">
        <v>30</v>
      </c>
      <c r="P10" s="372"/>
      <c r="Q10" s="410"/>
      <c r="R10" s="410"/>
      <c r="S10" s="371" t="e">
        <f>R10/P10*100</f>
        <v>#DIV/0!</v>
      </c>
      <c r="T10" s="371" t="e">
        <f>R10/Q10*100</f>
        <v>#DIV/0!</v>
      </c>
      <c r="U10" s="364" t="s">
        <v>215</v>
      </c>
    </row>
    <row r="11" spans="1:21" ht="75.75" thickBot="1">
      <c r="B11" s="411" t="s">
        <v>136</v>
      </c>
      <c r="C11" s="412" t="s">
        <v>213</v>
      </c>
      <c r="D11" s="413">
        <v>180</v>
      </c>
      <c r="E11" s="414">
        <v>170</v>
      </c>
      <c r="F11" s="415">
        <f>E11/D11*100</f>
        <v>94.444444444444443</v>
      </c>
      <c r="G11" s="324">
        <v>10</v>
      </c>
      <c r="H11" s="416" t="s">
        <v>214</v>
      </c>
      <c r="I11" s="318">
        <v>75</v>
      </c>
      <c r="J11" s="318">
        <v>73.8</v>
      </c>
      <c r="K11" s="417">
        <f>J11/I11*100</f>
        <v>98.4</v>
      </c>
      <c r="L11" s="412">
        <v>10</v>
      </c>
      <c r="M11" s="412" t="s">
        <v>29</v>
      </c>
      <c r="N11" s="412" t="s">
        <v>29</v>
      </c>
      <c r="O11" s="412" t="s">
        <v>30</v>
      </c>
      <c r="P11" s="418">
        <v>4701349.4800000004</v>
      </c>
      <c r="Q11" s="419">
        <v>4699738.79</v>
      </c>
      <c r="R11" s="419">
        <v>4538702.55</v>
      </c>
      <c r="S11" s="417">
        <f>R11/P11*100</f>
        <v>96.540420347563682</v>
      </c>
      <c r="T11" s="417">
        <f>R11/Q11*100</f>
        <v>96.573506588437425</v>
      </c>
      <c r="U11" s="364" t="s">
        <v>215</v>
      </c>
    </row>
    <row r="12" spans="1:21" ht="18">
      <c r="A12" s="431"/>
      <c r="B12" s="420" t="s">
        <v>217</v>
      </c>
      <c r="C12" s="421"/>
      <c r="D12" s="422"/>
      <c r="E12" s="422"/>
      <c r="F12" s="423"/>
      <c r="G12" s="421"/>
      <c r="H12" s="424"/>
      <c r="I12" s="421"/>
      <c r="J12" s="421"/>
      <c r="K12" s="425"/>
      <c r="L12" s="421"/>
      <c r="M12" s="421"/>
      <c r="N12" s="421"/>
      <c r="O12" s="421"/>
      <c r="P12" s="426">
        <f>P9+P11</f>
        <v>61889714.489999995</v>
      </c>
      <c r="Q12" s="426">
        <f>Q9+Q11</f>
        <v>61849608.530000001</v>
      </c>
      <c r="R12" s="426">
        <f>R9+R11</f>
        <v>61182553.93</v>
      </c>
      <c r="S12" s="425"/>
      <c r="T12" s="425"/>
      <c r="U12" s="430"/>
    </row>
    <row r="13" spans="1:21" ht="18">
      <c r="B13" s="375"/>
      <c r="C13" s="324"/>
      <c r="D13" s="326"/>
      <c r="E13" s="326"/>
      <c r="F13" s="327"/>
      <c r="G13" s="324"/>
      <c r="H13" s="376"/>
      <c r="I13" s="324"/>
      <c r="J13" s="324"/>
      <c r="K13" s="377"/>
      <c r="L13" s="324"/>
      <c r="M13" s="324"/>
      <c r="N13" s="324"/>
      <c r="O13" s="324"/>
      <c r="P13" s="378"/>
      <c r="Q13" s="378"/>
      <c r="R13" s="378"/>
      <c r="S13" s="377"/>
      <c r="T13" s="377"/>
      <c r="U13" s="324"/>
    </row>
    <row r="14" spans="1:21" ht="18">
      <c r="B14" s="375"/>
      <c r="C14" s="324"/>
      <c r="D14" s="326"/>
      <c r="E14" s="326"/>
      <c r="F14" s="327"/>
      <c r="G14" s="324"/>
      <c r="H14" s="376"/>
      <c r="I14" s="324"/>
      <c r="J14" s="324"/>
      <c r="K14" s="377"/>
      <c r="L14" s="324"/>
      <c r="M14" s="324"/>
      <c r="N14" s="324"/>
      <c r="O14" s="324"/>
      <c r="P14" s="378"/>
      <c r="Q14" s="378"/>
      <c r="R14" s="378"/>
      <c r="S14" s="377"/>
      <c r="T14" s="377"/>
      <c r="U14" s="324"/>
    </row>
    <row r="18" spans="2:8" ht="23.25">
      <c r="B18" s="307" t="s">
        <v>170</v>
      </c>
      <c r="C18" s="307"/>
      <c r="D18" s="358"/>
      <c r="E18" s="427"/>
      <c r="F18" s="427"/>
      <c r="H18" s="427" t="s">
        <v>164</v>
      </c>
    </row>
    <row r="19" spans="2:8" ht="23.25">
      <c r="B19" s="307"/>
      <c r="C19" s="308"/>
      <c r="D19" s="482" t="s">
        <v>46</v>
      </c>
      <c r="E19" s="482"/>
      <c r="F19" s="428"/>
      <c r="H19" s="429" t="s">
        <v>47</v>
      </c>
    </row>
    <row r="20" spans="2:8" ht="23.25">
      <c r="B20" s="307"/>
      <c r="C20" s="308"/>
      <c r="D20" s="309"/>
      <c r="E20" s="308"/>
      <c r="F20" s="308"/>
    </row>
    <row r="21" spans="2:8" ht="23.25">
      <c r="B21" s="307"/>
      <c r="C21" s="308"/>
      <c r="D21" s="309"/>
      <c r="E21" s="308"/>
      <c r="F21" s="308"/>
    </row>
    <row r="22" spans="2:8" ht="23.25">
      <c r="B22" s="307"/>
      <c r="C22" s="307"/>
      <c r="D22" s="307"/>
      <c r="E22" s="309"/>
      <c r="F22" s="309"/>
    </row>
    <row r="23" spans="2:8" ht="23.25">
      <c r="B23" s="307"/>
      <c r="C23" s="307"/>
      <c r="D23" s="307"/>
      <c r="E23" s="309"/>
      <c r="F23" s="309"/>
    </row>
    <row r="24" spans="2:8" ht="23.25">
      <c r="B24" s="307" t="s">
        <v>61</v>
      </c>
      <c r="C24" s="312"/>
      <c r="D24" s="309"/>
      <c r="E24" s="467" t="s">
        <v>241</v>
      </c>
      <c r="F24" s="467"/>
      <c r="H24" s="309"/>
    </row>
    <row r="25" spans="2:8" ht="23.25">
      <c r="B25" s="307"/>
      <c r="C25" s="308" t="s">
        <v>46</v>
      </c>
      <c r="D25" s="309"/>
      <c r="E25" s="464" t="s">
        <v>47</v>
      </c>
      <c r="F25" s="464"/>
    </row>
  </sheetData>
  <mergeCells count="46">
    <mergeCell ref="C1:U1"/>
    <mergeCell ref="C2:U2"/>
    <mergeCell ref="B3:B6"/>
    <mergeCell ref="C3:G3"/>
    <mergeCell ref="H3:L3"/>
    <mergeCell ref="M3:M6"/>
    <mergeCell ref="N3:N6"/>
    <mergeCell ref="O3:O6"/>
    <mergeCell ref="P3:P6"/>
    <mergeCell ref="Q3:Q6"/>
    <mergeCell ref="T5:T6"/>
    <mergeCell ref="R3:T3"/>
    <mergeCell ref="U3:U6"/>
    <mergeCell ref="C4:C6"/>
    <mergeCell ref="D4:G4"/>
    <mergeCell ref="H4:H6"/>
    <mergeCell ref="I4:L4"/>
    <mergeCell ref="R4:R6"/>
    <mergeCell ref="S4:T4"/>
    <mergeCell ref="D5:D6"/>
    <mergeCell ref="E5:F5"/>
    <mergeCell ref="G5:G6"/>
    <mergeCell ref="I5:I6"/>
    <mergeCell ref="J5:K5"/>
    <mergeCell ref="L5:L6"/>
    <mergeCell ref="S5:S6"/>
    <mergeCell ref="B7:B8"/>
    <mergeCell ref="C7:C8"/>
    <mergeCell ref="D7:D8"/>
    <mergeCell ref="E7:E8"/>
    <mergeCell ref="G7:G8"/>
    <mergeCell ref="T7:T8"/>
    <mergeCell ref="U7:U8"/>
    <mergeCell ref="D19:E19"/>
    <mergeCell ref="I7:I8"/>
    <mergeCell ref="J7:J8"/>
    <mergeCell ref="L7:L8"/>
    <mergeCell ref="M7:M8"/>
    <mergeCell ref="N7:N8"/>
    <mergeCell ref="O7:O8"/>
    <mergeCell ref="H7:H8"/>
    <mergeCell ref="E24:F24"/>
    <mergeCell ref="E25:F25"/>
    <mergeCell ref="P7:P8"/>
    <mergeCell ref="Q7:Q8"/>
    <mergeCell ref="R7:R8"/>
  </mergeCells>
  <pageMargins left="0.39400000000000002" right="0.39400000000000002" top="0.748" bottom="0.748" header="0.315" footer="0.315"/>
  <pageSetup paperSize="9" scale="37" fitToHeight="0" orientation="landscape" useFirstPageNumber="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zoomScale="75" workbookViewId="0">
      <selection activeCell="B7" sqref="B7:B8"/>
    </sheetView>
  </sheetViews>
  <sheetFormatPr defaultColWidth="10" defaultRowHeight="15"/>
  <cols>
    <col min="1" max="1" width="10" style="255"/>
    <col min="2" max="2" width="49.28515625" style="255" customWidth="1"/>
    <col min="3" max="3" width="27.140625" style="255" customWidth="1"/>
    <col min="4" max="4" width="14.85546875" style="255" customWidth="1"/>
    <col min="5" max="5" width="13.7109375" style="255" customWidth="1"/>
    <col min="6" max="6" width="13.85546875" style="255" customWidth="1"/>
    <col min="7" max="7" width="15.7109375" style="255" customWidth="1"/>
    <col min="8" max="8" width="27.140625" style="255" customWidth="1"/>
    <col min="9" max="9" width="14.42578125" style="255" customWidth="1"/>
    <col min="10" max="10" width="14.28515625" style="255" customWidth="1"/>
    <col min="11" max="11" width="14" style="255" customWidth="1"/>
    <col min="12" max="12" width="13" style="255" customWidth="1"/>
    <col min="13" max="13" width="17.140625" style="255" customWidth="1"/>
    <col min="14" max="14" width="18.85546875" style="255" customWidth="1"/>
    <col min="15" max="15" width="14.42578125" style="255" customWidth="1"/>
    <col min="16" max="16" width="23.42578125" style="255" customWidth="1"/>
    <col min="17" max="17" width="21.5703125" style="255" customWidth="1"/>
    <col min="18" max="18" width="17.5703125" style="255" customWidth="1"/>
    <col min="19" max="19" width="13" style="255" customWidth="1"/>
    <col min="20" max="20" width="15.140625" style="255" customWidth="1"/>
    <col min="21" max="21" width="17.7109375" style="255" customWidth="1"/>
    <col min="22" max="16384" width="10" style="255"/>
  </cols>
  <sheetData>
    <row r="1" spans="1:21" ht="105" customHeight="1">
      <c r="C1" s="478" t="s">
        <v>153</v>
      </c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</row>
    <row r="2" spans="1:21" ht="105" customHeight="1" thickBot="1">
      <c r="C2" s="480" t="s">
        <v>242</v>
      </c>
      <c r="D2" s="480"/>
      <c r="E2" s="480"/>
      <c r="F2" s="480"/>
      <c r="G2" s="480"/>
      <c r="H2" s="480"/>
      <c r="I2" s="480"/>
      <c r="J2" s="480"/>
      <c r="K2" s="480"/>
      <c r="L2" s="480"/>
      <c r="M2" s="480"/>
      <c r="N2" s="480"/>
      <c r="O2" s="480"/>
      <c r="P2" s="480"/>
      <c r="Q2" s="480"/>
      <c r="R2" s="480"/>
      <c r="S2" s="480"/>
      <c r="T2" s="480"/>
      <c r="U2" s="480"/>
    </row>
    <row r="3" spans="1:21" ht="52.5" customHeight="1" thickBot="1">
      <c r="B3" s="465" t="s">
        <v>1</v>
      </c>
      <c r="C3" s="470" t="s">
        <v>2</v>
      </c>
      <c r="D3" s="473"/>
      <c r="E3" s="473"/>
      <c r="F3" s="473"/>
      <c r="G3" s="471"/>
      <c r="H3" s="470" t="s">
        <v>3</v>
      </c>
      <c r="I3" s="473"/>
      <c r="J3" s="473"/>
      <c r="K3" s="473"/>
      <c r="L3" s="471"/>
      <c r="M3" s="468" t="s">
        <v>4</v>
      </c>
      <c r="N3" s="468" t="s">
        <v>5</v>
      </c>
      <c r="O3" s="468" t="s">
        <v>6</v>
      </c>
      <c r="P3" s="468" t="s">
        <v>7</v>
      </c>
      <c r="Q3" s="468" t="s">
        <v>8</v>
      </c>
      <c r="R3" s="470" t="s">
        <v>9</v>
      </c>
      <c r="S3" s="473"/>
      <c r="T3" s="471"/>
      <c r="U3" s="465" t="s">
        <v>10</v>
      </c>
    </row>
    <row r="4" spans="1:21" ht="17.25" customHeight="1" thickBot="1">
      <c r="B4" s="474"/>
      <c r="C4" s="465" t="s">
        <v>11</v>
      </c>
      <c r="D4" s="470" t="s">
        <v>12</v>
      </c>
      <c r="E4" s="473"/>
      <c r="F4" s="473"/>
      <c r="G4" s="471"/>
      <c r="H4" s="475" t="s">
        <v>11</v>
      </c>
      <c r="I4" s="470" t="s">
        <v>12</v>
      </c>
      <c r="J4" s="473"/>
      <c r="K4" s="473"/>
      <c r="L4" s="471"/>
      <c r="M4" s="481"/>
      <c r="N4" s="481"/>
      <c r="O4" s="481"/>
      <c r="P4" s="481"/>
      <c r="Q4" s="481"/>
      <c r="R4" s="465" t="s">
        <v>14</v>
      </c>
      <c r="S4" s="470" t="s">
        <v>15</v>
      </c>
      <c r="T4" s="471"/>
      <c r="U4" s="474"/>
    </row>
    <row r="5" spans="1:21" ht="53.25" customHeight="1" thickBot="1">
      <c r="B5" s="474"/>
      <c r="C5" s="474"/>
      <c r="D5" s="483" t="s">
        <v>16</v>
      </c>
      <c r="E5" s="470" t="s">
        <v>17</v>
      </c>
      <c r="F5" s="471"/>
      <c r="G5" s="468" t="s">
        <v>18</v>
      </c>
      <c r="H5" s="475"/>
      <c r="I5" s="468" t="s">
        <v>16</v>
      </c>
      <c r="J5" s="470" t="s">
        <v>17</v>
      </c>
      <c r="K5" s="471"/>
      <c r="L5" s="472" t="s">
        <v>18</v>
      </c>
      <c r="M5" s="481"/>
      <c r="N5" s="481"/>
      <c r="O5" s="481"/>
      <c r="P5" s="481"/>
      <c r="Q5" s="481"/>
      <c r="R5" s="474"/>
      <c r="S5" s="468" t="s">
        <v>19</v>
      </c>
      <c r="T5" s="468" t="s">
        <v>20</v>
      </c>
      <c r="U5" s="474"/>
    </row>
    <row r="6" spans="1:21" ht="217.5" customHeight="1" thickBot="1">
      <c r="B6" s="466"/>
      <c r="C6" s="466"/>
      <c r="D6" s="484"/>
      <c r="E6" s="405" t="s">
        <v>21</v>
      </c>
      <c r="F6" s="405" t="s">
        <v>22</v>
      </c>
      <c r="G6" s="469"/>
      <c r="H6" s="475"/>
      <c r="I6" s="469"/>
      <c r="J6" s="317" t="s">
        <v>21</v>
      </c>
      <c r="K6" s="317" t="s">
        <v>22</v>
      </c>
      <c r="L6" s="472"/>
      <c r="M6" s="469"/>
      <c r="N6" s="469"/>
      <c r="O6" s="469"/>
      <c r="P6" s="469"/>
      <c r="Q6" s="469"/>
      <c r="R6" s="466"/>
      <c r="S6" s="469"/>
      <c r="T6" s="469"/>
      <c r="U6" s="466"/>
    </row>
    <row r="7" spans="1:21" ht="18">
      <c r="B7" s="465">
        <v>1</v>
      </c>
      <c r="C7" s="465">
        <v>2</v>
      </c>
      <c r="D7" s="465">
        <v>3</v>
      </c>
      <c r="E7" s="465">
        <v>4</v>
      </c>
      <c r="F7" s="318">
        <v>5</v>
      </c>
      <c r="G7" s="465">
        <v>6</v>
      </c>
      <c r="H7" s="465">
        <v>7</v>
      </c>
      <c r="I7" s="465">
        <v>8</v>
      </c>
      <c r="J7" s="465">
        <v>9</v>
      </c>
      <c r="K7" s="318">
        <v>10</v>
      </c>
      <c r="L7" s="465">
        <v>11</v>
      </c>
      <c r="M7" s="465">
        <v>12</v>
      </c>
      <c r="N7" s="465">
        <v>13</v>
      </c>
      <c r="O7" s="465">
        <v>14</v>
      </c>
      <c r="P7" s="465">
        <v>15</v>
      </c>
      <c r="Q7" s="465">
        <v>16</v>
      </c>
      <c r="R7" s="465">
        <v>17</v>
      </c>
      <c r="S7" s="318">
        <v>18</v>
      </c>
      <c r="T7" s="465">
        <v>19</v>
      </c>
      <c r="U7" s="465">
        <v>20</v>
      </c>
    </row>
    <row r="8" spans="1:21" ht="54.75" thickBot="1">
      <c r="B8" s="466"/>
      <c r="C8" s="466"/>
      <c r="D8" s="466"/>
      <c r="E8" s="466"/>
      <c r="F8" s="362" t="s">
        <v>23</v>
      </c>
      <c r="G8" s="466"/>
      <c r="H8" s="466"/>
      <c r="I8" s="466"/>
      <c r="J8" s="466"/>
      <c r="K8" s="362" t="s">
        <v>24</v>
      </c>
      <c r="L8" s="466"/>
      <c r="M8" s="466"/>
      <c r="N8" s="466"/>
      <c r="O8" s="466"/>
      <c r="P8" s="466"/>
      <c r="Q8" s="466"/>
      <c r="R8" s="466"/>
      <c r="S8" s="362" t="s">
        <v>25</v>
      </c>
      <c r="T8" s="466"/>
      <c r="U8" s="466"/>
    </row>
    <row r="9" spans="1:21" ht="75.75" thickBot="1">
      <c r="B9" s="363" t="s">
        <v>212</v>
      </c>
      <c r="C9" s="364" t="s">
        <v>213</v>
      </c>
      <c r="D9" s="406">
        <v>140</v>
      </c>
      <c r="E9" s="407">
        <v>126</v>
      </c>
      <c r="F9" s="367">
        <f>E9/D9*100</f>
        <v>90</v>
      </c>
      <c r="G9" s="364">
        <v>10</v>
      </c>
      <c r="H9" s="368" t="s">
        <v>214</v>
      </c>
      <c r="I9" s="408">
        <v>75</v>
      </c>
      <c r="J9" s="407">
        <v>62.4</v>
      </c>
      <c r="K9" s="371">
        <f>J9/I9*100</f>
        <v>83.2</v>
      </c>
      <c r="L9" s="364">
        <v>10</v>
      </c>
      <c r="M9" s="364" t="s">
        <v>29</v>
      </c>
      <c r="N9" s="364" t="s">
        <v>29</v>
      </c>
      <c r="O9" s="364" t="s">
        <v>30</v>
      </c>
      <c r="P9" s="372">
        <v>33631409.100000001</v>
      </c>
      <c r="Q9" s="372">
        <v>33631409.100000001</v>
      </c>
      <c r="R9" s="372">
        <v>33418120.300000001</v>
      </c>
      <c r="S9" s="371">
        <f>R9/P9*100</f>
        <v>99.365804747086855</v>
      </c>
      <c r="T9" s="371">
        <f>R9/Q9*100</f>
        <v>99.365804747086855</v>
      </c>
      <c r="U9" s="364" t="s">
        <v>215</v>
      </c>
    </row>
    <row r="10" spans="1:21" ht="126.75" hidden="1" customHeight="1">
      <c r="B10" s="363" t="s">
        <v>55</v>
      </c>
      <c r="C10" s="364" t="s">
        <v>213</v>
      </c>
      <c r="D10" s="408"/>
      <c r="E10" s="407"/>
      <c r="F10" s="367" t="e">
        <f>E10/D10*100</f>
        <v>#DIV/0!</v>
      </c>
      <c r="G10" s="364">
        <v>10</v>
      </c>
      <c r="H10" s="409" t="s">
        <v>214</v>
      </c>
      <c r="I10" s="362"/>
      <c r="J10" s="362"/>
      <c r="K10" s="371" t="e">
        <f>J10/I10*100</f>
        <v>#DIV/0!</v>
      </c>
      <c r="L10" s="364"/>
      <c r="M10" s="364" t="s">
        <v>29</v>
      </c>
      <c r="N10" s="364" t="s">
        <v>72</v>
      </c>
      <c r="O10" s="364" t="s">
        <v>30</v>
      </c>
      <c r="P10" s="372"/>
      <c r="Q10" s="372"/>
      <c r="R10" s="410"/>
      <c r="S10" s="371" t="e">
        <f>R10/P10*100</f>
        <v>#DIV/0!</v>
      </c>
      <c r="T10" s="371" t="e">
        <f>R10/Q10*100</f>
        <v>#DIV/0!</v>
      </c>
      <c r="U10" s="364" t="s">
        <v>215</v>
      </c>
    </row>
    <row r="11" spans="1:21" ht="75.75" thickBot="1">
      <c r="B11" s="411" t="s">
        <v>136</v>
      </c>
      <c r="C11" s="412" t="s">
        <v>213</v>
      </c>
      <c r="D11" s="413">
        <v>140</v>
      </c>
      <c r="E11" s="414">
        <v>126</v>
      </c>
      <c r="F11" s="415">
        <f>E11/D11*100</f>
        <v>90</v>
      </c>
      <c r="G11" s="324">
        <v>10</v>
      </c>
      <c r="H11" s="416" t="s">
        <v>214</v>
      </c>
      <c r="I11" s="318">
        <v>75</v>
      </c>
      <c r="J11" s="318">
        <v>62.4</v>
      </c>
      <c r="K11" s="417">
        <f>J11/I11*100</f>
        <v>83.2</v>
      </c>
      <c r="L11" s="412">
        <v>10</v>
      </c>
      <c r="M11" s="412" t="s">
        <v>29</v>
      </c>
      <c r="N11" s="364" t="s">
        <v>29</v>
      </c>
      <c r="O11" s="412" t="s">
        <v>30</v>
      </c>
      <c r="P11" s="418">
        <v>2819703.28</v>
      </c>
      <c r="Q11" s="418">
        <v>2819703.28</v>
      </c>
      <c r="R11" s="419">
        <v>2755993.64</v>
      </c>
      <c r="S11" s="417">
        <f>R11/P11*100</f>
        <v>97.740555169336844</v>
      </c>
      <c r="T11" s="417">
        <f>R11/Q11*100</f>
        <v>97.740555169336844</v>
      </c>
      <c r="U11" s="364" t="s">
        <v>215</v>
      </c>
    </row>
    <row r="12" spans="1:21" ht="18">
      <c r="A12" s="431"/>
      <c r="B12" s="420" t="s">
        <v>217</v>
      </c>
      <c r="C12" s="421"/>
      <c r="D12" s="422"/>
      <c r="E12" s="422"/>
      <c r="F12" s="423"/>
      <c r="G12" s="421"/>
      <c r="H12" s="424"/>
      <c r="I12" s="421"/>
      <c r="J12" s="421"/>
      <c r="K12" s="425"/>
      <c r="L12" s="421"/>
      <c r="M12" s="421"/>
      <c r="N12" s="421"/>
      <c r="O12" s="421"/>
      <c r="P12" s="426">
        <f>P9+P11</f>
        <v>36451112.380000003</v>
      </c>
      <c r="Q12" s="426">
        <f>Q9+Q11</f>
        <v>36451112.380000003</v>
      </c>
      <c r="R12" s="426">
        <f>R9+R11</f>
        <v>36174113.939999998</v>
      </c>
      <c r="S12" s="425"/>
      <c r="T12" s="425"/>
      <c r="U12" s="421"/>
    </row>
    <row r="13" spans="1:21" ht="18">
      <c r="B13" s="375"/>
      <c r="C13" s="324"/>
      <c r="D13" s="326"/>
      <c r="E13" s="326"/>
      <c r="F13" s="327"/>
      <c r="G13" s="324"/>
      <c r="H13" s="376"/>
      <c r="I13" s="324"/>
      <c r="J13" s="324"/>
      <c r="K13" s="377"/>
      <c r="L13" s="324"/>
      <c r="M13" s="324"/>
      <c r="N13" s="324"/>
      <c r="O13" s="324"/>
      <c r="P13" s="378"/>
      <c r="Q13" s="378"/>
      <c r="R13" s="378"/>
      <c r="S13" s="377"/>
      <c r="T13" s="377"/>
      <c r="U13" s="324"/>
    </row>
    <row r="14" spans="1:21" ht="18">
      <c r="B14" s="375"/>
      <c r="C14" s="324"/>
      <c r="D14" s="326"/>
      <c r="E14" s="326"/>
      <c r="F14" s="327"/>
      <c r="G14" s="324"/>
      <c r="H14" s="376"/>
      <c r="I14" s="324"/>
      <c r="J14" s="324"/>
      <c r="K14" s="377"/>
      <c r="L14" s="324"/>
      <c r="M14" s="324"/>
      <c r="N14" s="324"/>
      <c r="O14" s="324"/>
      <c r="P14" s="378"/>
      <c r="Q14" s="378"/>
      <c r="R14" s="378"/>
      <c r="S14" s="377"/>
      <c r="T14" s="377"/>
      <c r="U14" s="324"/>
    </row>
    <row r="18" spans="2:8" ht="23.25">
      <c r="B18" s="307" t="s">
        <v>170</v>
      </c>
      <c r="C18" s="307"/>
      <c r="D18" s="358"/>
      <c r="E18" s="427"/>
      <c r="F18" s="427"/>
      <c r="H18" s="427" t="s">
        <v>164</v>
      </c>
    </row>
    <row r="19" spans="2:8" ht="23.25">
      <c r="B19" s="307"/>
      <c r="C19" s="308"/>
      <c r="D19" s="482" t="s">
        <v>46</v>
      </c>
      <c r="E19" s="482"/>
      <c r="F19" s="307"/>
      <c r="H19" s="429" t="s">
        <v>47</v>
      </c>
    </row>
    <row r="20" spans="2:8" ht="23.25">
      <c r="B20" s="307"/>
      <c r="C20" s="308"/>
      <c r="D20" s="309"/>
      <c r="E20" s="308"/>
      <c r="F20" s="308"/>
    </row>
    <row r="21" spans="2:8" ht="23.25">
      <c r="B21" s="307"/>
      <c r="C21" s="308"/>
      <c r="D21" s="309"/>
      <c r="E21" s="308"/>
      <c r="F21" s="308"/>
    </row>
    <row r="22" spans="2:8" ht="23.25">
      <c r="B22" s="307"/>
      <c r="C22" s="307"/>
      <c r="D22" s="307"/>
      <c r="E22" s="309"/>
      <c r="F22" s="309"/>
    </row>
    <row r="23" spans="2:8" ht="23.25">
      <c r="B23" s="307"/>
      <c r="C23" s="307"/>
      <c r="D23" s="307"/>
      <c r="E23" s="309"/>
      <c r="F23" s="309"/>
    </row>
    <row r="24" spans="2:8" ht="23.25">
      <c r="B24" s="307" t="s">
        <v>61</v>
      </c>
      <c r="C24" s="312"/>
      <c r="D24" s="309"/>
      <c r="E24" s="467" t="s">
        <v>243</v>
      </c>
      <c r="F24" s="467"/>
      <c r="H24" s="309"/>
    </row>
    <row r="25" spans="2:8" ht="23.25">
      <c r="B25" s="307"/>
      <c r="C25" s="308" t="s">
        <v>46</v>
      </c>
      <c r="D25" s="309"/>
      <c r="E25" s="464" t="s">
        <v>47</v>
      </c>
      <c r="F25" s="464"/>
    </row>
  </sheetData>
  <mergeCells count="46">
    <mergeCell ref="C1:U1"/>
    <mergeCell ref="C2:U2"/>
    <mergeCell ref="B3:B6"/>
    <mergeCell ref="C3:G3"/>
    <mergeCell ref="H3:L3"/>
    <mergeCell ref="M3:M6"/>
    <mergeCell ref="N3:N6"/>
    <mergeCell ref="O3:O6"/>
    <mergeCell ref="P3:P6"/>
    <mergeCell ref="Q3:Q6"/>
    <mergeCell ref="T5:T6"/>
    <mergeCell ref="R3:T3"/>
    <mergeCell ref="U3:U6"/>
    <mergeCell ref="C4:C6"/>
    <mergeCell ref="D4:G4"/>
    <mergeCell ref="H4:H6"/>
    <mergeCell ref="I4:L4"/>
    <mergeCell ref="R4:R6"/>
    <mergeCell ref="S4:T4"/>
    <mergeCell ref="D5:D6"/>
    <mergeCell ref="E5:F5"/>
    <mergeCell ref="G5:G6"/>
    <mergeCell ref="I5:I6"/>
    <mergeCell ref="J5:K5"/>
    <mergeCell ref="L5:L6"/>
    <mergeCell ref="S5:S6"/>
    <mergeCell ref="B7:B8"/>
    <mergeCell ref="C7:C8"/>
    <mergeCell ref="D7:D8"/>
    <mergeCell ref="E7:E8"/>
    <mergeCell ref="G7:G8"/>
    <mergeCell ref="T7:T8"/>
    <mergeCell ref="U7:U8"/>
    <mergeCell ref="D19:E19"/>
    <mergeCell ref="I7:I8"/>
    <mergeCell ref="J7:J8"/>
    <mergeCell ref="L7:L8"/>
    <mergeCell ref="M7:M8"/>
    <mergeCell ref="N7:N8"/>
    <mergeCell ref="O7:O8"/>
    <mergeCell ref="H7:H8"/>
    <mergeCell ref="E24:F24"/>
    <mergeCell ref="E25:F25"/>
    <mergeCell ref="P7:P8"/>
    <mergeCell ref="Q7:Q8"/>
    <mergeCell ref="R7:R8"/>
  </mergeCells>
  <pageMargins left="0.39400000000000002" right="0.39400000000000002" top="0.748" bottom="0.748" header="0.315" footer="0.315"/>
  <pageSetup paperSize="9" scale="38" fitToHeight="0" orientation="landscape" useFirstPageNumber="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zoomScale="75" workbookViewId="0">
      <pane xSplit="1" ySplit="6" topLeftCell="B7" activePane="bottomRight" state="frozen"/>
      <selection activeCell="B7" sqref="B7:B8"/>
      <selection pane="topRight" activeCell="B7" sqref="B7:B8"/>
      <selection pane="bottomLeft" activeCell="B7" sqref="B7:B8"/>
      <selection pane="bottomRight" activeCell="B7" sqref="B7:B8"/>
    </sheetView>
  </sheetViews>
  <sheetFormatPr defaultColWidth="10" defaultRowHeight="15"/>
  <cols>
    <col min="1" max="1" width="10" style="255"/>
    <col min="2" max="2" width="49.28515625" style="255" customWidth="1"/>
    <col min="3" max="3" width="27.140625" style="255" customWidth="1"/>
    <col min="4" max="4" width="14.85546875" style="255" customWidth="1"/>
    <col min="5" max="5" width="13.7109375" style="255" customWidth="1"/>
    <col min="6" max="6" width="13.85546875" style="255" customWidth="1"/>
    <col min="7" max="7" width="15.7109375" style="255" customWidth="1"/>
    <col min="8" max="8" width="27.140625" style="255" customWidth="1"/>
    <col min="9" max="9" width="14.42578125" style="255" customWidth="1"/>
    <col min="10" max="11" width="14.5703125" style="255" customWidth="1"/>
    <col min="12" max="12" width="15.85546875" style="255" customWidth="1"/>
    <col min="13" max="13" width="17.140625" style="255" customWidth="1"/>
    <col min="14" max="14" width="17.28515625" style="255" customWidth="1"/>
    <col min="15" max="15" width="14.42578125" style="255" customWidth="1"/>
    <col min="16" max="16" width="23.42578125" style="255" customWidth="1"/>
    <col min="17" max="17" width="21.5703125" style="255" customWidth="1"/>
    <col min="18" max="18" width="18.140625" style="255" customWidth="1"/>
    <col min="19" max="19" width="13" style="255" customWidth="1"/>
    <col min="20" max="20" width="15.140625" style="255" customWidth="1"/>
    <col min="21" max="21" width="17.7109375" style="255" customWidth="1"/>
    <col min="22" max="16384" width="10" style="255"/>
  </cols>
  <sheetData>
    <row r="1" spans="1:21" ht="105" customHeight="1">
      <c r="C1" s="478" t="s">
        <v>153</v>
      </c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</row>
    <row r="2" spans="1:21" ht="105" customHeight="1" thickBot="1">
      <c r="C2" s="480" t="s">
        <v>244</v>
      </c>
      <c r="D2" s="480"/>
      <c r="E2" s="480"/>
      <c r="F2" s="480"/>
      <c r="G2" s="480"/>
      <c r="H2" s="480"/>
      <c r="I2" s="480"/>
      <c r="J2" s="480"/>
      <c r="K2" s="480"/>
      <c r="L2" s="480"/>
      <c r="M2" s="480"/>
      <c r="N2" s="480"/>
      <c r="O2" s="480"/>
      <c r="P2" s="480"/>
      <c r="Q2" s="480"/>
      <c r="R2" s="480"/>
      <c r="S2" s="480"/>
      <c r="T2" s="480"/>
      <c r="U2" s="480"/>
    </row>
    <row r="3" spans="1:21" ht="52.5" customHeight="1" thickBot="1">
      <c r="B3" s="465" t="s">
        <v>1</v>
      </c>
      <c r="C3" s="470" t="s">
        <v>2</v>
      </c>
      <c r="D3" s="473"/>
      <c r="E3" s="473"/>
      <c r="F3" s="473"/>
      <c r="G3" s="471"/>
      <c r="H3" s="470" t="s">
        <v>3</v>
      </c>
      <c r="I3" s="473"/>
      <c r="J3" s="473"/>
      <c r="K3" s="473"/>
      <c r="L3" s="471"/>
      <c r="M3" s="468" t="s">
        <v>4</v>
      </c>
      <c r="N3" s="468" t="s">
        <v>5</v>
      </c>
      <c r="O3" s="468" t="s">
        <v>6</v>
      </c>
      <c r="P3" s="468" t="s">
        <v>7</v>
      </c>
      <c r="Q3" s="468" t="s">
        <v>8</v>
      </c>
      <c r="R3" s="470" t="s">
        <v>9</v>
      </c>
      <c r="S3" s="473"/>
      <c r="T3" s="471"/>
      <c r="U3" s="465" t="s">
        <v>10</v>
      </c>
    </row>
    <row r="4" spans="1:21" ht="18.75" customHeight="1" thickBot="1">
      <c r="B4" s="474"/>
      <c r="C4" s="465" t="s">
        <v>11</v>
      </c>
      <c r="D4" s="470" t="s">
        <v>12</v>
      </c>
      <c r="E4" s="473"/>
      <c r="F4" s="473"/>
      <c r="G4" s="471"/>
      <c r="H4" s="475" t="s">
        <v>11</v>
      </c>
      <c r="I4" s="470" t="s">
        <v>12</v>
      </c>
      <c r="J4" s="473"/>
      <c r="K4" s="473"/>
      <c r="L4" s="471"/>
      <c r="M4" s="481"/>
      <c r="N4" s="481"/>
      <c r="O4" s="481"/>
      <c r="P4" s="481"/>
      <c r="Q4" s="481"/>
      <c r="R4" s="465" t="s">
        <v>14</v>
      </c>
      <c r="S4" s="470" t="s">
        <v>15</v>
      </c>
      <c r="T4" s="471"/>
      <c r="U4" s="474"/>
    </row>
    <row r="5" spans="1:21" ht="53.25" customHeight="1" thickBot="1">
      <c r="B5" s="474"/>
      <c r="C5" s="474"/>
      <c r="D5" s="483" t="s">
        <v>16</v>
      </c>
      <c r="E5" s="470" t="s">
        <v>17</v>
      </c>
      <c r="F5" s="471"/>
      <c r="G5" s="468" t="s">
        <v>18</v>
      </c>
      <c r="H5" s="475"/>
      <c r="I5" s="468" t="s">
        <v>16</v>
      </c>
      <c r="J5" s="470" t="s">
        <v>17</v>
      </c>
      <c r="K5" s="471"/>
      <c r="L5" s="472" t="s">
        <v>18</v>
      </c>
      <c r="M5" s="481"/>
      <c r="N5" s="481"/>
      <c r="O5" s="481"/>
      <c r="P5" s="481"/>
      <c r="Q5" s="481"/>
      <c r="R5" s="474"/>
      <c r="S5" s="468" t="s">
        <v>19</v>
      </c>
      <c r="T5" s="468" t="s">
        <v>20</v>
      </c>
      <c r="U5" s="474"/>
    </row>
    <row r="6" spans="1:21" ht="217.5" customHeight="1" thickBot="1">
      <c r="B6" s="466"/>
      <c r="C6" s="466"/>
      <c r="D6" s="484"/>
      <c r="E6" s="405" t="s">
        <v>21</v>
      </c>
      <c r="F6" s="405" t="s">
        <v>22</v>
      </c>
      <c r="G6" s="469"/>
      <c r="H6" s="475"/>
      <c r="I6" s="469"/>
      <c r="J6" s="317" t="s">
        <v>21</v>
      </c>
      <c r="K6" s="317" t="s">
        <v>22</v>
      </c>
      <c r="L6" s="472"/>
      <c r="M6" s="469"/>
      <c r="N6" s="469"/>
      <c r="O6" s="469"/>
      <c r="P6" s="469"/>
      <c r="Q6" s="469"/>
      <c r="R6" s="466"/>
      <c r="S6" s="469"/>
      <c r="T6" s="469"/>
      <c r="U6" s="466"/>
    </row>
    <row r="7" spans="1:21" ht="18">
      <c r="B7" s="465">
        <v>1</v>
      </c>
      <c r="C7" s="465">
        <v>2</v>
      </c>
      <c r="D7" s="465">
        <v>3</v>
      </c>
      <c r="E7" s="465">
        <v>4</v>
      </c>
      <c r="F7" s="318">
        <v>5</v>
      </c>
      <c r="G7" s="465">
        <v>6</v>
      </c>
      <c r="H7" s="465">
        <v>7</v>
      </c>
      <c r="I7" s="465">
        <v>8</v>
      </c>
      <c r="J7" s="465">
        <v>9</v>
      </c>
      <c r="K7" s="318">
        <v>10</v>
      </c>
      <c r="L7" s="465">
        <v>11</v>
      </c>
      <c r="M7" s="465">
        <v>12</v>
      </c>
      <c r="N7" s="465">
        <v>13</v>
      </c>
      <c r="O7" s="465">
        <v>14</v>
      </c>
      <c r="P7" s="465">
        <v>15</v>
      </c>
      <c r="Q7" s="465">
        <v>16</v>
      </c>
      <c r="R7" s="465">
        <v>17</v>
      </c>
      <c r="S7" s="318">
        <v>18</v>
      </c>
      <c r="T7" s="465">
        <v>19</v>
      </c>
      <c r="U7" s="465">
        <v>20</v>
      </c>
    </row>
    <row r="8" spans="1:21" ht="54.75" thickBot="1">
      <c r="B8" s="466"/>
      <c r="C8" s="466"/>
      <c r="D8" s="466"/>
      <c r="E8" s="466"/>
      <c r="F8" s="362" t="s">
        <v>23</v>
      </c>
      <c r="G8" s="466"/>
      <c r="H8" s="466"/>
      <c r="I8" s="466"/>
      <c r="J8" s="466"/>
      <c r="K8" s="362" t="s">
        <v>24</v>
      </c>
      <c r="L8" s="466"/>
      <c r="M8" s="466"/>
      <c r="N8" s="466"/>
      <c r="O8" s="466"/>
      <c r="P8" s="466"/>
      <c r="Q8" s="466"/>
      <c r="R8" s="466"/>
      <c r="S8" s="362" t="s">
        <v>25</v>
      </c>
      <c r="T8" s="466"/>
      <c r="U8" s="466"/>
    </row>
    <row r="9" spans="1:21" ht="75.75" thickBot="1">
      <c r="B9" s="363" t="s">
        <v>212</v>
      </c>
      <c r="C9" s="364" t="s">
        <v>213</v>
      </c>
      <c r="D9" s="406">
        <v>130</v>
      </c>
      <c r="E9" s="407">
        <v>112</v>
      </c>
      <c r="F9" s="367">
        <f>E9/D9*100</f>
        <v>86.15384615384616</v>
      </c>
      <c r="G9" s="364">
        <v>10</v>
      </c>
      <c r="H9" s="368" t="s">
        <v>214</v>
      </c>
      <c r="I9" s="408">
        <v>75</v>
      </c>
      <c r="J9" s="407">
        <v>63</v>
      </c>
      <c r="K9" s="371">
        <f>J9/I9*100</f>
        <v>84</v>
      </c>
      <c r="L9" s="364">
        <v>10</v>
      </c>
      <c r="M9" s="364" t="s">
        <v>29</v>
      </c>
      <c r="N9" s="364" t="s">
        <v>29</v>
      </c>
      <c r="O9" s="364" t="s">
        <v>30</v>
      </c>
      <c r="P9" s="372">
        <v>35859124.659999996</v>
      </c>
      <c r="Q9" s="372">
        <v>35859124.659999996</v>
      </c>
      <c r="R9" s="372">
        <v>35319350.840000004</v>
      </c>
      <c r="S9" s="371">
        <f>R9/P9*100</f>
        <v>98.49473788019678</v>
      </c>
      <c r="T9" s="371">
        <f>R9/Q9*100</f>
        <v>98.49473788019678</v>
      </c>
      <c r="U9" s="364" t="s">
        <v>215</v>
      </c>
    </row>
    <row r="10" spans="1:21" ht="126.75" hidden="1" customHeight="1">
      <c r="B10" s="363" t="s">
        <v>55</v>
      </c>
      <c r="C10" s="364" t="s">
        <v>213</v>
      </c>
      <c r="D10" s="408"/>
      <c r="E10" s="407"/>
      <c r="F10" s="367" t="e">
        <f>E10/D10*100</f>
        <v>#DIV/0!</v>
      </c>
      <c r="G10" s="364">
        <v>10</v>
      </c>
      <c r="H10" s="409" t="s">
        <v>214</v>
      </c>
      <c r="I10" s="362"/>
      <c r="J10" s="362"/>
      <c r="K10" s="371" t="e">
        <f>J10/I10*100</f>
        <v>#DIV/0!</v>
      </c>
      <c r="L10" s="364"/>
      <c r="M10" s="364" t="s">
        <v>72</v>
      </c>
      <c r="N10" s="364" t="s">
        <v>72</v>
      </c>
      <c r="O10" s="364" t="s">
        <v>30</v>
      </c>
      <c r="P10" s="372"/>
      <c r="Q10" s="372"/>
      <c r="R10" s="410"/>
      <c r="S10" s="371" t="e">
        <f>R10/P10*100</f>
        <v>#DIV/0!</v>
      </c>
      <c r="T10" s="371" t="e">
        <f>R10/Q10*100</f>
        <v>#DIV/0!</v>
      </c>
      <c r="U10" s="364" t="s">
        <v>215</v>
      </c>
    </row>
    <row r="11" spans="1:21" ht="75.75" thickBot="1">
      <c r="B11" s="411" t="s">
        <v>136</v>
      </c>
      <c r="C11" s="412" t="s">
        <v>213</v>
      </c>
      <c r="D11" s="413">
        <v>130</v>
      </c>
      <c r="E11" s="414">
        <v>112</v>
      </c>
      <c r="F11" s="415">
        <f>E11/D11*100</f>
        <v>86.15384615384616</v>
      </c>
      <c r="G11" s="324">
        <v>10</v>
      </c>
      <c r="H11" s="416" t="s">
        <v>214</v>
      </c>
      <c r="I11" s="318">
        <v>75</v>
      </c>
      <c r="J11" s="318">
        <v>63</v>
      </c>
      <c r="K11" s="417">
        <f>J11/I11*100</f>
        <v>84</v>
      </c>
      <c r="L11" s="412">
        <v>10</v>
      </c>
      <c r="M11" s="364" t="s">
        <v>29</v>
      </c>
      <c r="N11" s="364" t="s">
        <v>29</v>
      </c>
      <c r="O11" s="412" t="s">
        <v>30</v>
      </c>
      <c r="P11" s="418">
        <v>2853278.11</v>
      </c>
      <c r="Q11" s="418">
        <v>2853278.11</v>
      </c>
      <c r="R11" s="419">
        <v>2692046.97</v>
      </c>
      <c r="S11" s="417">
        <f>R11/P11*100</f>
        <v>94.349266570443092</v>
      </c>
      <c r="T11" s="417">
        <f>R11/Q11*100</f>
        <v>94.349266570443092</v>
      </c>
      <c r="U11" s="364" t="s">
        <v>215</v>
      </c>
    </row>
    <row r="12" spans="1:21" ht="18">
      <c r="A12" s="431"/>
      <c r="B12" s="420" t="s">
        <v>217</v>
      </c>
      <c r="C12" s="421"/>
      <c r="D12" s="422"/>
      <c r="E12" s="422"/>
      <c r="F12" s="423"/>
      <c r="G12" s="421"/>
      <c r="H12" s="424"/>
      <c r="I12" s="421"/>
      <c r="J12" s="421"/>
      <c r="K12" s="425"/>
      <c r="L12" s="421"/>
      <c r="M12" s="421"/>
      <c r="N12" s="421"/>
      <c r="O12" s="421"/>
      <c r="P12" s="426">
        <f>P9+P11</f>
        <v>38712402.769999996</v>
      </c>
      <c r="Q12" s="426">
        <f>Q9+Q11</f>
        <v>38712402.769999996</v>
      </c>
      <c r="R12" s="426">
        <f>R9+R11</f>
        <v>38011397.810000002</v>
      </c>
      <c r="S12" s="425"/>
      <c r="T12" s="425"/>
      <c r="U12" s="430"/>
    </row>
    <row r="13" spans="1:21" ht="18">
      <c r="B13" s="375"/>
      <c r="C13" s="324"/>
      <c r="D13" s="326"/>
      <c r="E13" s="326"/>
      <c r="F13" s="327"/>
      <c r="G13" s="324"/>
      <c r="H13" s="376"/>
      <c r="I13" s="324"/>
      <c r="J13" s="324"/>
      <c r="K13" s="377"/>
      <c r="L13" s="324"/>
      <c r="M13" s="324"/>
      <c r="N13" s="324"/>
      <c r="O13" s="324"/>
      <c r="P13" s="378"/>
      <c r="Q13" s="378"/>
      <c r="R13" s="378"/>
      <c r="S13" s="377"/>
      <c r="T13" s="377"/>
      <c r="U13" s="324"/>
    </row>
    <row r="14" spans="1:21" ht="18">
      <c r="B14" s="375"/>
      <c r="C14" s="324"/>
      <c r="D14" s="326"/>
      <c r="E14" s="326"/>
      <c r="F14" s="327"/>
      <c r="G14" s="324"/>
      <c r="H14" s="376"/>
      <c r="I14" s="324"/>
      <c r="J14" s="324"/>
      <c r="K14" s="377"/>
      <c r="L14" s="324"/>
      <c r="M14" s="324"/>
      <c r="N14" s="324"/>
      <c r="O14" s="324"/>
      <c r="P14" s="378"/>
      <c r="Q14" s="378"/>
      <c r="R14" s="378"/>
      <c r="S14" s="377"/>
      <c r="T14" s="377"/>
      <c r="U14" s="324"/>
    </row>
    <row r="18" spans="2:8" ht="23.25">
      <c r="B18" s="307" t="s">
        <v>170</v>
      </c>
      <c r="C18" s="307"/>
      <c r="D18" s="358"/>
      <c r="E18" s="427"/>
      <c r="F18" s="427"/>
      <c r="H18" s="427" t="s">
        <v>164</v>
      </c>
    </row>
    <row r="19" spans="2:8" ht="23.25">
      <c r="B19" s="307"/>
      <c r="C19" s="308"/>
      <c r="D19" s="482" t="s">
        <v>46</v>
      </c>
      <c r="E19" s="482"/>
      <c r="F19" s="428"/>
      <c r="H19" s="429" t="s">
        <v>47</v>
      </c>
    </row>
    <row r="20" spans="2:8" ht="23.25">
      <c r="B20" s="307"/>
      <c r="C20" s="308"/>
      <c r="D20" s="309"/>
      <c r="E20" s="308"/>
      <c r="F20" s="308"/>
    </row>
    <row r="21" spans="2:8" ht="23.25">
      <c r="B21" s="307"/>
      <c r="C21" s="308"/>
      <c r="D21" s="309"/>
      <c r="E21" s="308"/>
      <c r="F21" s="308"/>
    </row>
    <row r="22" spans="2:8" ht="23.25">
      <c r="B22" s="307"/>
      <c r="C22" s="307"/>
      <c r="D22" s="307"/>
      <c r="E22" s="309"/>
      <c r="F22" s="309"/>
    </row>
    <row r="23" spans="2:8" ht="23.25">
      <c r="B23" s="307"/>
      <c r="C23" s="307"/>
      <c r="D23" s="307"/>
      <c r="E23" s="309"/>
      <c r="F23" s="309"/>
    </row>
    <row r="24" spans="2:8" ht="23.25">
      <c r="B24" s="307" t="s">
        <v>61</v>
      </c>
      <c r="C24" s="312"/>
      <c r="D24" s="309"/>
      <c r="E24" s="467" t="s">
        <v>245</v>
      </c>
      <c r="F24" s="467"/>
      <c r="H24" s="444"/>
    </row>
    <row r="25" spans="2:8" ht="23.25">
      <c r="B25" s="307"/>
      <c r="C25" s="308" t="s">
        <v>46</v>
      </c>
      <c r="D25" s="309"/>
      <c r="E25" s="464" t="s">
        <v>47</v>
      </c>
      <c r="F25" s="464"/>
    </row>
  </sheetData>
  <mergeCells count="46">
    <mergeCell ref="C1:U1"/>
    <mergeCell ref="C2:U2"/>
    <mergeCell ref="B3:B6"/>
    <mergeCell ref="C3:G3"/>
    <mergeCell ref="H3:L3"/>
    <mergeCell ref="M3:M6"/>
    <mergeCell ref="N3:N6"/>
    <mergeCell ref="O3:O6"/>
    <mergeCell ref="P3:P6"/>
    <mergeCell ref="Q3:Q6"/>
    <mergeCell ref="T5:T6"/>
    <mergeCell ref="R3:T3"/>
    <mergeCell ref="U3:U6"/>
    <mergeCell ref="C4:C6"/>
    <mergeCell ref="D4:G4"/>
    <mergeCell ref="H4:H6"/>
    <mergeCell ref="I4:L4"/>
    <mergeCell ref="R4:R6"/>
    <mergeCell ref="S4:T4"/>
    <mergeCell ref="D5:D6"/>
    <mergeCell ref="E5:F5"/>
    <mergeCell ref="G5:G6"/>
    <mergeCell ref="I5:I6"/>
    <mergeCell ref="J5:K5"/>
    <mergeCell ref="L5:L6"/>
    <mergeCell ref="S5:S6"/>
    <mergeCell ref="B7:B8"/>
    <mergeCell ref="C7:C8"/>
    <mergeCell ref="D7:D8"/>
    <mergeCell ref="E7:E8"/>
    <mergeCell ref="G7:G8"/>
    <mergeCell ref="T7:T8"/>
    <mergeCell ref="U7:U8"/>
    <mergeCell ref="D19:E19"/>
    <mergeCell ref="I7:I8"/>
    <mergeCell ref="J7:J8"/>
    <mergeCell ref="L7:L8"/>
    <mergeCell ref="M7:M8"/>
    <mergeCell ref="N7:N8"/>
    <mergeCell ref="O7:O8"/>
    <mergeCell ref="H7:H8"/>
    <mergeCell ref="E24:F24"/>
    <mergeCell ref="E25:F25"/>
    <mergeCell ref="P7:P8"/>
    <mergeCell ref="Q7:Q8"/>
    <mergeCell ref="R7:R8"/>
  </mergeCells>
  <pageMargins left="0.39400000000000002" right="0.39400000000000002" top="0.748" bottom="0.748" header="0.315" footer="0.315"/>
  <pageSetup paperSize="9" scale="38" fitToHeight="0" orientation="landscape" useFirstPageNumber="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zoomScale="75" workbookViewId="0">
      <pane xSplit="1" ySplit="6" topLeftCell="B7" activePane="bottomRight" state="frozen"/>
      <selection activeCell="B7" sqref="B7:B8"/>
      <selection pane="topRight" activeCell="B7" sqref="B7:B8"/>
      <selection pane="bottomLeft" activeCell="B7" sqref="B7:B8"/>
      <selection pane="bottomRight" activeCell="B7" sqref="B7:B8"/>
    </sheetView>
  </sheetViews>
  <sheetFormatPr defaultColWidth="10" defaultRowHeight="15"/>
  <cols>
    <col min="1" max="1" width="10" style="255"/>
    <col min="2" max="2" width="49.28515625" style="255" customWidth="1"/>
    <col min="3" max="3" width="27.140625" style="255" customWidth="1"/>
    <col min="4" max="4" width="14.85546875" style="255" customWidth="1"/>
    <col min="5" max="5" width="13.7109375" style="255" customWidth="1"/>
    <col min="6" max="6" width="13.85546875" style="255" customWidth="1"/>
    <col min="7" max="7" width="15.7109375" style="255" customWidth="1"/>
    <col min="8" max="8" width="27.140625" style="255" customWidth="1"/>
    <col min="9" max="9" width="14.42578125" style="255" customWidth="1"/>
    <col min="10" max="11" width="14" style="255" customWidth="1"/>
    <col min="12" max="12" width="15" style="255" customWidth="1"/>
    <col min="13" max="13" width="17.140625" style="255" customWidth="1"/>
    <col min="14" max="14" width="17.28515625" style="255" customWidth="1"/>
    <col min="15" max="15" width="14.42578125" style="255" customWidth="1"/>
    <col min="16" max="16" width="23.42578125" style="255" customWidth="1"/>
    <col min="17" max="17" width="21.5703125" style="255" customWidth="1"/>
    <col min="18" max="18" width="18.5703125" style="255" customWidth="1"/>
    <col min="19" max="19" width="13" style="255" customWidth="1"/>
    <col min="20" max="20" width="15.140625" style="255" customWidth="1"/>
    <col min="21" max="21" width="17.7109375" style="255" customWidth="1"/>
    <col min="22" max="16384" width="10" style="255"/>
  </cols>
  <sheetData>
    <row r="1" spans="1:21" ht="105" customHeight="1">
      <c r="C1" s="478" t="s">
        <v>153</v>
      </c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</row>
    <row r="2" spans="1:21" ht="81" customHeight="1" thickBot="1">
      <c r="C2" s="480" t="s">
        <v>246</v>
      </c>
      <c r="D2" s="480"/>
      <c r="E2" s="480"/>
      <c r="F2" s="480"/>
      <c r="G2" s="480"/>
      <c r="H2" s="480"/>
      <c r="I2" s="480"/>
      <c r="J2" s="480"/>
      <c r="K2" s="480"/>
      <c r="L2" s="480"/>
      <c r="M2" s="480"/>
      <c r="N2" s="480"/>
      <c r="O2" s="480"/>
      <c r="P2" s="480"/>
      <c r="Q2" s="480"/>
      <c r="R2" s="480"/>
      <c r="S2" s="480"/>
      <c r="T2" s="480"/>
      <c r="U2" s="480"/>
    </row>
    <row r="3" spans="1:21" ht="52.5" customHeight="1" thickBot="1">
      <c r="B3" s="465" t="s">
        <v>1</v>
      </c>
      <c r="C3" s="470" t="s">
        <v>2</v>
      </c>
      <c r="D3" s="473"/>
      <c r="E3" s="473"/>
      <c r="F3" s="473"/>
      <c r="G3" s="471"/>
      <c r="H3" s="470" t="s">
        <v>3</v>
      </c>
      <c r="I3" s="473"/>
      <c r="J3" s="473"/>
      <c r="K3" s="473"/>
      <c r="L3" s="471"/>
      <c r="M3" s="468" t="s">
        <v>4</v>
      </c>
      <c r="N3" s="468" t="s">
        <v>5</v>
      </c>
      <c r="O3" s="468" t="s">
        <v>6</v>
      </c>
      <c r="P3" s="468" t="s">
        <v>7</v>
      </c>
      <c r="Q3" s="468" t="s">
        <v>8</v>
      </c>
      <c r="R3" s="470" t="s">
        <v>9</v>
      </c>
      <c r="S3" s="473"/>
      <c r="T3" s="471"/>
      <c r="U3" s="465" t="s">
        <v>10</v>
      </c>
    </row>
    <row r="4" spans="1:21" ht="17.25" customHeight="1" thickBot="1">
      <c r="B4" s="474"/>
      <c r="C4" s="465" t="s">
        <v>11</v>
      </c>
      <c r="D4" s="470" t="s">
        <v>12</v>
      </c>
      <c r="E4" s="473"/>
      <c r="F4" s="473"/>
      <c r="G4" s="471"/>
      <c r="H4" s="475" t="s">
        <v>11</v>
      </c>
      <c r="I4" s="470" t="s">
        <v>12</v>
      </c>
      <c r="J4" s="473"/>
      <c r="K4" s="473"/>
      <c r="L4" s="471"/>
      <c r="M4" s="481"/>
      <c r="N4" s="481"/>
      <c r="O4" s="481"/>
      <c r="P4" s="481"/>
      <c r="Q4" s="481"/>
      <c r="R4" s="465" t="s">
        <v>14</v>
      </c>
      <c r="S4" s="470" t="s">
        <v>15</v>
      </c>
      <c r="T4" s="471"/>
      <c r="U4" s="474"/>
    </row>
    <row r="5" spans="1:21" ht="53.25" customHeight="1" thickBot="1">
      <c r="B5" s="474"/>
      <c r="C5" s="474"/>
      <c r="D5" s="483" t="s">
        <v>16</v>
      </c>
      <c r="E5" s="470" t="s">
        <v>17</v>
      </c>
      <c r="F5" s="471"/>
      <c r="G5" s="468" t="s">
        <v>18</v>
      </c>
      <c r="H5" s="475"/>
      <c r="I5" s="468" t="s">
        <v>16</v>
      </c>
      <c r="J5" s="470" t="s">
        <v>17</v>
      </c>
      <c r="K5" s="471"/>
      <c r="L5" s="472" t="s">
        <v>18</v>
      </c>
      <c r="M5" s="481"/>
      <c r="N5" s="481"/>
      <c r="O5" s="481"/>
      <c r="P5" s="481"/>
      <c r="Q5" s="481"/>
      <c r="R5" s="474"/>
      <c r="S5" s="468" t="s">
        <v>19</v>
      </c>
      <c r="T5" s="468" t="s">
        <v>20</v>
      </c>
      <c r="U5" s="474"/>
    </row>
    <row r="6" spans="1:21" ht="217.5" customHeight="1" thickBot="1">
      <c r="B6" s="466"/>
      <c r="C6" s="466"/>
      <c r="D6" s="484"/>
      <c r="E6" s="405" t="s">
        <v>21</v>
      </c>
      <c r="F6" s="405" t="s">
        <v>22</v>
      </c>
      <c r="G6" s="469"/>
      <c r="H6" s="475"/>
      <c r="I6" s="469"/>
      <c r="J6" s="317" t="s">
        <v>21</v>
      </c>
      <c r="K6" s="317" t="s">
        <v>22</v>
      </c>
      <c r="L6" s="472"/>
      <c r="M6" s="469"/>
      <c r="N6" s="469"/>
      <c r="O6" s="469"/>
      <c r="P6" s="469"/>
      <c r="Q6" s="469"/>
      <c r="R6" s="466"/>
      <c r="S6" s="469"/>
      <c r="T6" s="469"/>
      <c r="U6" s="466"/>
    </row>
    <row r="7" spans="1:21" ht="18">
      <c r="B7" s="465">
        <v>1</v>
      </c>
      <c r="C7" s="465">
        <v>2</v>
      </c>
      <c r="D7" s="465">
        <v>3</v>
      </c>
      <c r="E7" s="465">
        <v>4</v>
      </c>
      <c r="F7" s="318">
        <v>5</v>
      </c>
      <c r="G7" s="465">
        <v>6</v>
      </c>
      <c r="H7" s="465">
        <v>7</v>
      </c>
      <c r="I7" s="465">
        <v>8</v>
      </c>
      <c r="J7" s="465">
        <v>9</v>
      </c>
      <c r="K7" s="318">
        <v>10</v>
      </c>
      <c r="L7" s="465">
        <v>11</v>
      </c>
      <c r="M7" s="465">
        <v>12</v>
      </c>
      <c r="N7" s="465">
        <v>13</v>
      </c>
      <c r="O7" s="465">
        <v>14</v>
      </c>
      <c r="P7" s="465">
        <v>15</v>
      </c>
      <c r="Q7" s="465">
        <v>16</v>
      </c>
      <c r="R7" s="465">
        <v>17</v>
      </c>
      <c r="S7" s="318">
        <v>18</v>
      </c>
      <c r="T7" s="465">
        <v>19</v>
      </c>
      <c r="U7" s="465">
        <v>20</v>
      </c>
    </row>
    <row r="8" spans="1:21" ht="54.75" thickBot="1">
      <c r="B8" s="466"/>
      <c r="C8" s="466"/>
      <c r="D8" s="466"/>
      <c r="E8" s="466"/>
      <c r="F8" s="362" t="s">
        <v>23</v>
      </c>
      <c r="G8" s="466"/>
      <c r="H8" s="466"/>
      <c r="I8" s="466"/>
      <c r="J8" s="466"/>
      <c r="K8" s="362" t="s">
        <v>24</v>
      </c>
      <c r="L8" s="466"/>
      <c r="M8" s="466"/>
      <c r="N8" s="466"/>
      <c r="O8" s="466"/>
      <c r="P8" s="466"/>
      <c r="Q8" s="466"/>
      <c r="R8" s="466"/>
      <c r="S8" s="362" t="s">
        <v>25</v>
      </c>
      <c r="T8" s="466"/>
      <c r="U8" s="466"/>
    </row>
    <row r="9" spans="1:21" ht="75.75" thickBot="1">
      <c r="B9" s="363" t="s">
        <v>212</v>
      </c>
      <c r="C9" s="364" t="s">
        <v>213</v>
      </c>
      <c r="D9" s="406">
        <v>260</v>
      </c>
      <c r="E9" s="407">
        <v>239</v>
      </c>
      <c r="F9" s="367">
        <f>E9/D9*100</f>
        <v>91.92307692307692</v>
      </c>
      <c r="G9" s="364">
        <v>10</v>
      </c>
      <c r="H9" s="368" t="s">
        <v>214</v>
      </c>
      <c r="I9" s="408">
        <v>75</v>
      </c>
      <c r="J9" s="407">
        <v>68</v>
      </c>
      <c r="K9" s="371">
        <f>J9/I9*100</f>
        <v>90.666666666666657</v>
      </c>
      <c r="L9" s="364">
        <v>10</v>
      </c>
      <c r="M9" s="364" t="s">
        <v>29</v>
      </c>
      <c r="N9" s="364" t="s">
        <v>29</v>
      </c>
      <c r="O9" s="364" t="s">
        <v>30</v>
      </c>
      <c r="P9" s="372">
        <v>64360197.850000001</v>
      </c>
      <c r="Q9" s="372">
        <v>64360197.850000001</v>
      </c>
      <c r="R9" s="372">
        <v>63602268.530000001</v>
      </c>
      <c r="S9" s="371">
        <f>R9/P9*100</f>
        <v>98.822363284577747</v>
      </c>
      <c r="T9" s="371">
        <f>R9/Q9*100</f>
        <v>98.822363284577747</v>
      </c>
      <c r="U9" s="364" t="s">
        <v>215</v>
      </c>
    </row>
    <row r="10" spans="1:21" ht="126.75" hidden="1" customHeight="1">
      <c r="B10" s="363" t="s">
        <v>55</v>
      </c>
      <c r="C10" s="364" t="s">
        <v>213</v>
      </c>
      <c r="D10" s="408"/>
      <c r="E10" s="407"/>
      <c r="F10" s="367" t="e">
        <f>E10/D10*100</f>
        <v>#DIV/0!</v>
      </c>
      <c r="G10" s="364">
        <v>10</v>
      </c>
      <c r="H10" s="409" t="s">
        <v>214</v>
      </c>
      <c r="I10" s="362"/>
      <c r="J10" s="362"/>
      <c r="K10" s="371" t="e">
        <f>J10/I10*100</f>
        <v>#DIV/0!</v>
      </c>
      <c r="L10" s="364"/>
      <c r="M10" s="364" t="s">
        <v>29</v>
      </c>
      <c r="N10" s="364" t="s">
        <v>29</v>
      </c>
      <c r="O10" s="364" t="s">
        <v>30</v>
      </c>
      <c r="P10" s="372"/>
      <c r="Q10" s="410"/>
      <c r="R10" s="410"/>
      <c r="S10" s="371" t="e">
        <f>R10/P10*100</f>
        <v>#DIV/0!</v>
      </c>
      <c r="T10" s="371" t="e">
        <f>R10/Q10*100</f>
        <v>#DIV/0!</v>
      </c>
      <c r="U10" s="364" t="s">
        <v>215</v>
      </c>
    </row>
    <row r="11" spans="1:21" ht="75.75" thickBot="1">
      <c r="B11" s="411" t="s">
        <v>136</v>
      </c>
      <c r="C11" s="412" t="s">
        <v>213</v>
      </c>
      <c r="D11" s="413">
        <v>260</v>
      </c>
      <c r="E11" s="414">
        <v>239</v>
      </c>
      <c r="F11" s="415">
        <f>E11/D11*100</f>
        <v>91.92307692307692</v>
      </c>
      <c r="G11" s="324">
        <v>10</v>
      </c>
      <c r="H11" s="416" t="s">
        <v>214</v>
      </c>
      <c r="I11" s="318">
        <v>75</v>
      </c>
      <c r="J11" s="318">
        <v>68</v>
      </c>
      <c r="K11" s="417">
        <f>J11/I11*100</f>
        <v>90.666666666666657</v>
      </c>
      <c r="L11" s="412">
        <v>10</v>
      </c>
      <c r="M11" s="412" t="s">
        <v>29</v>
      </c>
      <c r="N11" s="412" t="s">
        <v>29</v>
      </c>
      <c r="O11" s="412" t="s">
        <v>30</v>
      </c>
      <c r="P11" s="418">
        <v>5170716.25</v>
      </c>
      <c r="Q11" s="419">
        <v>5170716.25</v>
      </c>
      <c r="R11" s="419">
        <v>4944321.79</v>
      </c>
      <c r="S11" s="417">
        <f>R11/P11*100</f>
        <v>95.621603486750999</v>
      </c>
      <c r="T11" s="417">
        <f>R11/Q11*100</f>
        <v>95.621603486750999</v>
      </c>
      <c r="U11" s="364" t="s">
        <v>215</v>
      </c>
    </row>
    <row r="12" spans="1:21" ht="18">
      <c r="A12" s="431"/>
      <c r="B12" s="420" t="s">
        <v>217</v>
      </c>
      <c r="C12" s="421"/>
      <c r="D12" s="422"/>
      <c r="E12" s="422"/>
      <c r="F12" s="423"/>
      <c r="G12" s="421"/>
      <c r="H12" s="424"/>
      <c r="I12" s="421"/>
      <c r="J12" s="421"/>
      <c r="K12" s="425"/>
      <c r="L12" s="421"/>
      <c r="M12" s="421"/>
      <c r="N12" s="421"/>
      <c r="O12" s="421"/>
      <c r="P12" s="426">
        <f>P9+P11</f>
        <v>69530914.099999994</v>
      </c>
      <c r="Q12" s="426">
        <f>Q9+Q11</f>
        <v>69530914.099999994</v>
      </c>
      <c r="R12" s="426">
        <f>R9+R11</f>
        <v>68546590.320000008</v>
      </c>
      <c r="S12" s="425"/>
      <c r="T12" s="425"/>
      <c r="U12" s="421"/>
    </row>
    <row r="13" spans="1:21" ht="18">
      <c r="B13" s="375"/>
      <c r="C13" s="324"/>
      <c r="D13" s="326"/>
      <c r="E13" s="326"/>
      <c r="F13" s="327"/>
      <c r="G13" s="324"/>
      <c r="H13" s="376"/>
      <c r="I13" s="324"/>
      <c r="J13" s="324"/>
      <c r="K13" s="377"/>
      <c r="L13" s="324"/>
      <c r="M13" s="324"/>
      <c r="N13" s="324"/>
      <c r="O13" s="324"/>
      <c r="P13" s="378"/>
      <c r="Q13" s="378"/>
      <c r="R13" s="378"/>
      <c r="S13" s="377"/>
      <c r="T13" s="377"/>
      <c r="U13" s="324"/>
    </row>
    <row r="14" spans="1:21" ht="18">
      <c r="B14" s="375"/>
      <c r="C14" s="324"/>
      <c r="D14" s="326"/>
      <c r="E14" s="326"/>
      <c r="F14" s="327"/>
      <c r="G14" s="324"/>
      <c r="H14" s="376"/>
      <c r="I14" s="324"/>
      <c r="J14" s="324"/>
      <c r="K14" s="377"/>
      <c r="L14" s="324"/>
      <c r="M14" s="324"/>
      <c r="N14" s="324"/>
      <c r="O14" s="324"/>
      <c r="P14" s="378"/>
      <c r="Q14" s="378"/>
      <c r="R14" s="378"/>
      <c r="S14" s="377"/>
      <c r="T14" s="377"/>
      <c r="U14" s="324"/>
    </row>
    <row r="18" spans="2:8" ht="23.25">
      <c r="B18" s="307" t="s">
        <v>170</v>
      </c>
      <c r="C18" s="307"/>
      <c r="D18" s="358"/>
      <c r="E18" s="427"/>
      <c r="F18" s="427"/>
      <c r="H18" s="427" t="s">
        <v>164</v>
      </c>
    </row>
    <row r="19" spans="2:8" ht="23.25">
      <c r="B19" s="307"/>
      <c r="C19" s="308"/>
      <c r="D19" s="482" t="s">
        <v>46</v>
      </c>
      <c r="E19" s="482"/>
      <c r="F19" s="428"/>
      <c r="H19" s="429" t="s">
        <v>47</v>
      </c>
    </row>
    <row r="20" spans="2:8" ht="23.25">
      <c r="B20" s="307"/>
      <c r="C20" s="308"/>
      <c r="D20" s="309"/>
      <c r="E20" s="308"/>
      <c r="F20" s="308"/>
    </row>
    <row r="21" spans="2:8" ht="23.25">
      <c r="B21" s="307"/>
      <c r="C21" s="308"/>
      <c r="D21" s="309"/>
      <c r="E21" s="308"/>
      <c r="F21" s="308"/>
    </row>
    <row r="22" spans="2:8" ht="23.25">
      <c r="B22" s="307"/>
      <c r="C22" s="307"/>
      <c r="D22" s="307"/>
      <c r="E22" s="309"/>
      <c r="F22" s="309"/>
    </row>
    <row r="23" spans="2:8" ht="23.25">
      <c r="B23" s="307"/>
      <c r="C23" s="307"/>
      <c r="D23" s="307"/>
      <c r="E23" s="309"/>
      <c r="F23" s="309"/>
    </row>
    <row r="24" spans="2:8" ht="23.25">
      <c r="B24" s="307" t="s">
        <v>61</v>
      </c>
      <c r="C24" s="312"/>
      <c r="D24" s="309"/>
      <c r="E24" s="467" t="s">
        <v>247</v>
      </c>
      <c r="F24" s="467"/>
      <c r="H24" s="444"/>
    </row>
    <row r="25" spans="2:8" ht="23.25">
      <c r="B25" s="307"/>
      <c r="C25" s="308" t="s">
        <v>46</v>
      </c>
      <c r="D25" s="309"/>
      <c r="E25" s="464" t="s">
        <v>47</v>
      </c>
      <c r="F25" s="464"/>
    </row>
  </sheetData>
  <mergeCells count="46">
    <mergeCell ref="C1:U1"/>
    <mergeCell ref="C2:U2"/>
    <mergeCell ref="B3:B6"/>
    <mergeCell ref="C3:G3"/>
    <mergeCell ref="H3:L3"/>
    <mergeCell ref="M3:M6"/>
    <mergeCell ref="N3:N6"/>
    <mergeCell ref="O3:O6"/>
    <mergeCell ref="P3:P6"/>
    <mergeCell ref="Q3:Q6"/>
    <mergeCell ref="T5:T6"/>
    <mergeCell ref="R3:T3"/>
    <mergeCell ref="U3:U6"/>
    <mergeCell ref="C4:C6"/>
    <mergeCell ref="D4:G4"/>
    <mergeCell ref="H4:H6"/>
    <mergeCell ref="I4:L4"/>
    <mergeCell ref="R4:R6"/>
    <mergeCell ref="S4:T4"/>
    <mergeCell ref="D5:D6"/>
    <mergeCell ref="E5:F5"/>
    <mergeCell ref="G5:G6"/>
    <mergeCell ref="I5:I6"/>
    <mergeCell ref="J5:K5"/>
    <mergeCell ref="L5:L6"/>
    <mergeCell ref="S5:S6"/>
    <mergeCell ref="B7:B8"/>
    <mergeCell ref="C7:C8"/>
    <mergeCell ref="D7:D8"/>
    <mergeCell ref="E7:E8"/>
    <mergeCell ref="G7:G8"/>
    <mergeCell ref="T7:T8"/>
    <mergeCell ref="U7:U8"/>
    <mergeCell ref="D19:E19"/>
    <mergeCell ref="I7:I8"/>
    <mergeCell ref="J7:J8"/>
    <mergeCell ref="L7:L8"/>
    <mergeCell ref="M7:M8"/>
    <mergeCell ref="N7:N8"/>
    <mergeCell ref="O7:O8"/>
    <mergeCell ref="H7:H8"/>
    <mergeCell ref="E24:F24"/>
    <mergeCell ref="E25:F25"/>
    <mergeCell ref="P7:P8"/>
    <mergeCell ref="Q7:Q8"/>
    <mergeCell ref="R7:R8"/>
  </mergeCells>
  <pageMargins left="0.39400000000000002" right="0.39400000000000002" top="0.748" bottom="0.748" header="0.315" footer="0.315"/>
  <pageSetup paperSize="9" scale="38" fitToHeight="0" orientation="landscape" useFirstPageNumber="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zoomScale="75" workbookViewId="0">
      <pane xSplit="1" ySplit="6" topLeftCell="B7" activePane="bottomRight" state="frozen"/>
      <selection activeCell="B7" sqref="B7:B8"/>
      <selection pane="topRight" activeCell="B7" sqref="B7:B8"/>
      <selection pane="bottomLeft" activeCell="B7" sqref="B7:B8"/>
      <selection pane="bottomRight" activeCell="B7" sqref="B7:B8"/>
    </sheetView>
  </sheetViews>
  <sheetFormatPr defaultColWidth="10" defaultRowHeight="15"/>
  <cols>
    <col min="1" max="1" width="10" style="255"/>
    <col min="2" max="2" width="49.28515625" style="255" customWidth="1"/>
    <col min="3" max="3" width="27.140625" style="255" customWidth="1"/>
    <col min="4" max="4" width="14.85546875" style="255" customWidth="1"/>
    <col min="5" max="5" width="13.7109375" style="255" customWidth="1"/>
    <col min="6" max="6" width="15" style="255" customWidth="1"/>
    <col min="7" max="7" width="14" style="255" customWidth="1"/>
    <col min="8" max="8" width="27.140625" style="255" customWidth="1"/>
    <col min="9" max="9" width="14.42578125" style="255" customWidth="1"/>
    <col min="10" max="10" width="14.5703125" style="255" customWidth="1"/>
    <col min="11" max="11" width="13.85546875" style="255" customWidth="1"/>
    <col min="12" max="12" width="11.85546875" style="255" customWidth="1"/>
    <col min="13" max="13" width="17.140625" style="255" customWidth="1"/>
    <col min="14" max="14" width="17.28515625" style="255" customWidth="1"/>
    <col min="15" max="15" width="14.42578125" style="255" customWidth="1"/>
    <col min="16" max="16" width="23.42578125" style="255" customWidth="1"/>
    <col min="17" max="17" width="21.5703125" style="255" customWidth="1"/>
    <col min="18" max="18" width="17.85546875" style="255" customWidth="1"/>
    <col min="19" max="19" width="13" style="255" customWidth="1"/>
    <col min="20" max="20" width="15.140625" style="255" customWidth="1"/>
    <col min="21" max="21" width="17.7109375" style="255" customWidth="1"/>
    <col min="22" max="16384" width="10" style="255"/>
  </cols>
  <sheetData>
    <row r="1" spans="1:21" ht="105" customHeight="1">
      <c r="C1" s="478" t="s">
        <v>153</v>
      </c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</row>
    <row r="2" spans="1:21" ht="64.5" customHeight="1" thickBot="1">
      <c r="C2" s="480" t="s">
        <v>248</v>
      </c>
      <c r="D2" s="480"/>
      <c r="E2" s="480"/>
      <c r="F2" s="480"/>
      <c r="G2" s="480"/>
      <c r="H2" s="480"/>
      <c r="I2" s="480"/>
      <c r="J2" s="480"/>
      <c r="K2" s="480"/>
      <c r="L2" s="480"/>
      <c r="M2" s="480"/>
      <c r="N2" s="480"/>
      <c r="O2" s="480"/>
      <c r="P2" s="480"/>
      <c r="Q2" s="480"/>
      <c r="R2" s="480"/>
      <c r="S2" s="480"/>
      <c r="T2" s="480"/>
      <c r="U2" s="480"/>
    </row>
    <row r="3" spans="1:21" ht="52.5" customHeight="1" thickBot="1">
      <c r="B3" s="465" t="s">
        <v>1</v>
      </c>
      <c r="C3" s="470" t="s">
        <v>2</v>
      </c>
      <c r="D3" s="473"/>
      <c r="E3" s="473"/>
      <c r="F3" s="473"/>
      <c r="G3" s="471"/>
      <c r="H3" s="470" t="s">
        <v>3</v>
      </c>
      <c r="I3" s="473"/>
      <c r="J3" s="473"/>
      <c r="K3" s="473"/>
      <c r="L3" s="471"/>
      <c r="M3" s="468" t="s">
        <v>4</v>
      </c>
      <c r="N3" s="468" t="s">
        <v>5</v>
      </c>
      <c r="O3" s="468" t="s">
        <v>6</v>
      </c>
      <c r="P3" s="468" t="s">
        <v>7</v>
      </c>
      <c r="Q3" s="468" t="s">
        <v>8</v>
      </c>
      <c r="R3" s="470" t="s">
        <v>9</v>
      </c>
      <c r="S3" s="473"/>
      <c r="T3" s="471"/>
      <c r="U3" s="465" t="s">
        <v>10</v>
      </c>
    </row>
    <row r="4" spans="1:21" ht="21" customHeight="1" thickBot="1">
      <c r="B4" s="474"/>
      <c r="C4" s="465" t="s">
        <v>11</v>
      </c>
      <c r="D4" s="470" t="s">
        <v>12</v>
      </c>
      <c r="E4" s="473"/>
      <c r="F4" s="473"/>
      <c r="G4" s="471"/>
      <c r="H4" s="475" t="s">
        <v>11</v>
      </c>
      <c r="I4" s="470" t="s">
        <v>12</v>
      </c>
      <c r="J4" s="473"/>
      <c r="K4" s="473"/>
      <c r="L4" s="471"/>
      <c r="M4" s="481"/>
      <c r="N4" s="481"/>
      <c r="O4" s="481"/>
      <c r="P4" s="481"/>
      <c r="Q4" s="481"/>
      <c r="R4" s="465" t="s">
        <v>14</v>
      </c>
      <c r="S4" s="470" t="s">
        <v>15</v>
      </c>
      <c r="T4" s="471"/>
      <c r="U4" s="474"/>
    </row>
    <row r="5" spans="1:21" ht="53.25" customHeight="1" thickBot="1">
      <c r="B5" s="474"/>
      <c r="C5" s="474"/>
      <c r="D5" s="489" t="s">
        <v>16</v>
      </c>
      <c r="E5" s="470" t="s">
        <v>17</v>
      </c>
      <c r="F5" s="471"/>
      <c r="G5" s="468" t="s">
        <v>18</v>
      </c>
      <c r="H5" s="475"/>
      <c r="I5" s="496" t="s">
        <v>16</v>
      </c>
      <c r="J5" s="470" t="s">
        <v>17</v>
      </c>
      <c r="K5" s="471"/>
      <c r="L5" s="472" t="s">
        <v>18</v>
      </c>
      <c r="M5" s="481"/>
      <c r="N5" s="481"/>
      <c r="O5" s="481"/>
      <c r="P5" s="481"/>
      <c r="Q5" s="481"/>
      <c r="R5" s="474"/>
      <c r="S5" s="468" t="s">
        <v>19</v>
      </c>
      <c r="T5" s="468" t="s">
        <v>20</v>
      </c>
      <c r="U5" s="474"/>
    </row>
    <row r="6" spans="1:21" ht="213" customHeight="1" thickBot="1">
      <c r="B6" s="466"/>
      <c r="C6" s="466"/>
      <c r="D6" s="488"/>
      <c r="E6" s="405" t="s">
        <v>21</v>
      </c>
      <c r="F6" s="405" t="s">
        <v>249</v>
      </c>
      <c r="G6" s="469"/>
      <c r="H6" s="466"/>
      <c r="I6" s="497"/>
      <c r="J6" s="315" t="s">
        <v>21</v>
      </c>
      <c r="K6" s="405" t="s">
        <v>22</v>
      </c>
      <c r="L6" s="472"/>
      <c r="M6" s="469"/>
      <c r="N6" s="469"/>
      <c r="O6" s="469"/>
      <c r="P6" s="469"/>
      <c r="Q6" s="469"/>
      <c r="R6" s="466"/>
      <c r="S6" s="469"/>
      <c r="T6" s="469"/>
      <c r="U6" s="466"/>
    </row>
    <row r="7" spans="1:21" ht="18.75" thickBot="1">
      <c r="B7" s="465">
        <v>1</v>
      </c>
      <c r="C7" s="465">
        <v>2</v>
      </c>
      <c r="D7" s="465">
        <v>3</v>
      </c>
      <c r="E7" s="465">
        <v>4</v>
      </c>
      <c r="F7" s="318">
        <v>5</v>
      </c>
      <c r="G7" s="492">
        <v>6</v>
      </c>
      <c r="H7" s="494">
        <v>7</v>
      </c>
      <c r="I7" s="490">
        <v>8</v>
      </c>
      <c r="J7" s="465">
        <v>9</v>
      </c>
      <c r="K7" s="318">
        <v>10</v>
      </c>
      <c r="L7" s="465">
        <v>11</v>
      </c>
      <c r="M7" s="465">
        <v>12</v>
      </c>
      <c r="N7" s="465">
        <v>13</v>
      </c>
      <c r="O7" s="465">
        <v>14</v>
      </c>
      <c r="P7" s="465">
        <v>15</v>
      </c>
      <c r="Q7" s="465">
        <v>16</v>
      </c>
      <c r="R7" s="465">
        <v>17</v>
      </c>
      <c r="S7" s="318">
        <v>18</v>
      </c>
      <c r="T7" s="465">
        <v>19</v>
      </c>
      <c r="U7" s="465">
        <v>20</v>
      </c>
    </row>
    <row r="8" spans="1:21" ht="54.75" thickBot="1">
      <c r="B8" s="466"/>
      <c r="C8" s="466"/>
      <c r="D8" s="466"/>
      <c r="E8" s="466"/>
      <c r="F8" s="362" t="s">
        <v>23</v>
      </c>
      <c r="G8" s="493"/>
      <c r="H8" s="495"/>
      <c r="I8" s="491"/>
      <c r="J8" s="466"/>
      <c r="K8" s="362" t="s">
        <v>24</v>
      </c>
      <c r="L8" s="466"/>
      <c r="M8" s="466"/>
      <c r="N8" s="466"/>
      <c r="O8" s="466"/>
      <c r="P8" s="466"/>
      <c r="Q8" s="466"/>
      <c r="R8" s="466"/>
      <c r="S8" s="362" t="s">
        <v>25</v>
      </c>
      <c r="T8" s="466"/>
      <c r="U8" s="466"/>
    </row>
    <row r="9" spans="1:21" ht="75.75" thickBot="1">
      <c r="B9" s="363" t="s">
        <v>212</v>
      </c>
      <c r="C9" s="364" t="s">
        <v>213</v>
      </c>
      <c r="D9" s="406">
        <v>103</v>
      </c>
      <c r="E9" s="407">
        <v>98</v>
      </c>
      <c r="F9" s="367">
        <f>E9/D9*100</f>
        <v>95.145631067961162</v>
      </c>
      <c r="G9" s="439">
        <v>10</v>
      </c>
      <c r="H9" s="463" t="s">
        <v>214</v>
      </c>
      <c r="I9" s="407">
        <v>75</v>
      </c>
      <c r="J9" s="407">
        <v>73</v>
      </c>
      <c r="K9" s="371">
        <f>J9/I9*100</f>
        <v>97.333333333333343</v>
      </c>
      <c r="L9" s="364">
        <v>10</v>
      </c>
      <c r="M9" s="364" t="s">
        <v>29</v>
      </c>
      <c r="N9" s="364" t="s">
        <v>29</v>
      </c>
      <c r="O9" s="364" t="s">
        <v>30</v>
      </c>
      <c r="P9" s="372">
        <v>28102096.469999999</v>
      </c>
      <c r="Q9" s="372">
        <v>28102096.469999999</v>
      </c>
      <c r="R9" s="372">
        <v>27809827.620000001</v>
      </c>
      <c r="S9" s="371">
        <f>R9/P9*100</f>
        <v>98.959974924603912</v>
      </c>
      <c r="T9" s="371">
        <f>R9/Q9*100</f>
        <v>98.959974924603912</v>
      </c>
      <c r="U9" s="364" t="s">
        <v>215</v>
      </c>
    </row>
    <row r="10" spans="1:21" ht="126.75" hidden="1" customHeight="1">
      <c r="B10" s="363" t="s">
        <v>55</v>
      </c>
      <c r="C10" s="364" t="s">
        <v>213</v>
      </c>
      <c r="D10" s="408"/>
      <c r="E10" s="407"/>
      <c r="F10" s="367" t="e">
        <f>E10/D10*100</f>
        <v>#DIV/0!</v>
      </c>
      <c r="G10" s="439">
        <v>10</v>
      </c>
      <c r="H10" s="463" t="s">
        <v>214</v>
      </c>
      <c r="I10" s="362"/>
      <c r="J10" s="362"/>
      <c r="K10" s="371" t="e">
        <f>J10/I10*100</f>
        <v>#DIV/0!</v>
      </c>
      <c r="L10" s="364"/>
      <c r="M10" s="364" t="s">
        <v>29</v>
      </c>
      <c r="N10" s="364" t="s">
        <v>29</v>
      </c>
      <c r="O10" s="364" t="s">
        <v>30</v>
      </c>
      <c r="P10" s="372"/>
      <c r="Q10" s="372"/>
      <c r="R10" s="410"/>
      <c r="S10" s="371" t="e">
        <f>R10/P10*100</f>
        <v>#DIV/0!</v>
      </c>
      <c r="T10" s="371" t="e">
        <f>R10/Q10*100</f>
        <v>#DIV/0!</v>
      </c>
      <c r="U10" s="364" t="s">
        <v>215</v>
      </c>
    </row>
    <row r="11" spans="1:21" ht="75.75" thickBot="1">
      <c r="B11" s="411" t="s">
        <v>136</v>
      </c>
      <c r="C11" s="412" t="s">
        <v>213</v>
      </c>
      <c r="D11" s="413">
        <v>103</v>
      </c>
      <c r="E11" s="414">
        <v>98</v>
      </c>
      <c r="F11" s="415">
        <f>E11/D11*100</f>
        <v>95.145631067961162</v>
      </c>
      <c r="G11" s="324">
        <v>10</v>
      </c>
      <c r="H11" s="416" t="s">
        <v>214</v>
      </c>
      <c r="I11" s="318">
        <v>75</v>
      </c>
      <c r="J11" s="318">
        <v>73</v>
      </c>
      <c r="K11" s="417">
        <f>J11/I11*100</f>
        <v>97.333333333333343</v>
      </c>
      <c r="L11" s="412">
        <v>10</v>
      </c>
      <c r="M11" s="412" t="s">
        <v>29</v>
      </c>
      <c r="N11" s="412" t="s">
        <v>29</v>
      </c>
      <c r="O11" s="412" t="s">
        <v>30</v>
      </c>
      <c r="P11" s="418">
        <v>2338119.7000000002</v>
      </c>
      <c r="Q11" s="418">
        <v>2338119.7000000002</v>
      </c>
      <c r="R11" s="419">
        <v>2250818.62</v>
      </c>
      <c r="S11" s="417">
        <f>R11/P11*100</f>
        <v>96.266184318963653</v>
      </c>
      <c r="T11" s="417">
        <f>R11/Q11*100</f>
        <v>96.266184318963653</v>
      </c>
      <c r="U11" s="364" t="s">
        <v>215</v>
      </c>
    </row>
    <row r="12" spans="1:21" ht="18">
      <c r="A12" s="431"/>
      <c r="B12" s="420" t="s">
        <v>217</v>
      </c>
      <c r="C12" s="421"/>
      <c r="D12" s="422"/>
      <c r="E12" s="422"/>
      <c r="F12" s="423"/>
      <c r="G12" s="421"/>
      <c r="H12" s="424"/>
      <c r="I12" s="421"/>
      <c r="J12" s="421"/>
      <c r="K12" s="425"/>
      <c r="L12" s="421"/>
      <c r="M12" s="421"/>
      <c r="N12" s="421"/>
      <c r="O12" s="421"/>
      <c r="P12" s="426">
        <f>P9+P11</f>
        <v>30440216.169999998</v>
      </c>
      <c r="Q12" s="426">
        <f>Q9+Q11</f>
        <v>30440216.169999998</v>
      </c>
      <c r="R12" s="426">
        <f>R9+R11</f>
        <v>30060646.240000002</v>
      </c>
      <c r="S12" s="425"/>
      <c r="T12" s="425"/>
      <c r="U12" s="421"/>
    </row>
    <row r="13" spans="1:21" ht="18">
      <c r="B13" s="375"/>
      <c r="C13" s="324"/>
      <c r="D13" s="326"/>
      <c r="E13" s="326"/>
      <c r="F13" s="327"/>
      <c r="G13" s="324"/>
      <c r="H13" s="376"/>
      <c r="I13" s="324"/>
      <c r="J13" s="324"/>
      <c r="K13" s="377"/>
      <c r="L13" s="324"/>
      <c r="M13" s="324"/>
      <c r="N13" s="324"/>
      <c r="O13" s="324"/>
      <c r="P13" s="378"/>
      <c r="Q13" s="378"/>
      <c r="R13" s="378"/>
      <c r="S13" s="377"/>
      <c r="T13" s="377"/>
      <c r="U13" s="324"/>
    </row>
    <row r="14" spans="1:21" ht="18">
      <c r="B14" s="375"/>
      <c r="C14" s="324"/>
      <c r="D14" s="326"/>
      <c r="E14" s="326"/>
      <c r="F14" s="327"/>
      <c r="G14" s="324"/>
      <c r="H14" s="376"/>
      <c r="I14" s="324"/>
      <c r="J14" s="324"/>
      <c r="K14" s="377"/>
      <c r="L14" s="324"/>
      <c r="M14" s="324"/>
      <c r="N14" s="324"/>
      <c r="O14" s="324"/>
      <c r="P14" s="378"/>
      <c r="Q14" s="378"/>
      <c r="R14" s="378"/>
      <c r="S14" s="377"/>
      <c r="T14" s="377"/>
      <c r="U14" s="324"/>
    </row>
    <row r="18" spans="2:8" ht="23.25">
      <c r="B18" s="307" t="s">
        <v>170</v>
      </c>
      <c r="C18" s="307"/>
      <c r="D18" s="358"/>
      <c r="E18" s="427"/>
      <c r="F18" s="427"/>
      <c r="H18" s="427" t="s">
        <v>164</v>
      </c>
    </row>
    <row r="19" spans="2:8" ht="23.25">
      <c r="B19" s="307"/>
      <c r="C19" s="308"/>
      <c r="D19" s="482" t="s">
        <v>46</v>
      </c>
      <c r="E19" s="482"/>
      <c r="F19" s="428"/>
      <c r="H19" s="429" t="s">
        <v>47</v>
      </c>
    </row>
    <row r="20" spans="2:8" ht="23.25">
      <c r="B20" s="307"/>
      <c r="C20" s="308"/>
      <c r="D20" s="309"/>
      <c r="E20" s="308"/>
      <c r="F20" s="308"/>
    </row>
    <row r="21" spans="2:8" ht="23.25">
      <c r="B21" s="307"/>
      <c r="C21" s="308"/>
      <c r="D21" s="309"/>
      <c r="E21" s="308"/>
      <c r="F21" s="308"/>
    </row>
    <row r="22" spans="2:8" ht="23.25">
      <c r="B22" s="307"/>
      <c r="C22" s="307"/>
      <c r="D22" s="307"/>
      <c r="E22" s="309"/>
      <c r="F22" s="309"/>
    </row>
    <row r="23" spans="2:8" ht="23.25">
      <c r="B23" s="307"/>
      <c r="C23" s="307"/>
      <c r="D23" s="307"/>
      <c r="E23" s="309"/>
      <c r="F23" s="309"/>
    </row>
    <row r="24" spans="2:8" ht="23.25">
      <c r="B24" s="307" t="s">
        <v>61</v>
      </c>
      <c r="C24" s="312"/>
      <c r="D24" s="309"/>
      <c r="E24" s="467" t="s">
        <v>250</v>
      </c>
      <c r="F24" s="467"/>
      <c r="H24" s="309"/>
    </row>
    <row r="25" spans="2:8" ht="23.25">
      <c r="B25" s="307"/>
      <c r="C25" s="308" t="s">
        <v>46</v>
      </c>
      <c r="D25" s="309"/>
      <c r="E25" s="464" t="s">
        <v>47</v>
      </c>
      <c r="F25" s="464"/>
    </row>
  </sheetData>
  <mergeCells count="46">
    <mergeCell ref="C1:U1"/>
    <mergeCell ref="C2:U2"/>
    <mergeCell ref="B3:B6"/>
    <mergeCell ref="C3:G3"/>
    <mergeCell ref="H3:L3"/>
    <mergeCell ref="M3:M6"/>
    <mergeCell ref="N3:N6"/>
    <mergeCell ref="O3:O6"/>
    <mergeCell ref="P3:P6"/>
    <mergeCell ref="Q3:Q6"/>
    <mergeCell ref="T5:T6"/>
    <mergeCell ref="R3:T3"/>
    <mergeCell ref="U3:U6"/>
    <mergeCell ref="C4:C6"/>
    <mergeCell ref="D4:G4"/>
    <mergeCell ref="H4:H6"/>
    <mergeCell ref="I4:L4"/>
    <mergeCell ref="R4:R6"/>
    <mergeCell ref="S4:T4"/>
    <mergeCell ref="D5:D6"/>
    <mergeCell ref="E5:F5"/>
    <mergeCell ref="G5:G6"/>
    <mergeCell ref="I5:I6"/>
    <mergeCell ref="J5:K5"/>
    <mergeCell ref="L5:L6"/>
    <mergeCell ref="S5:S6"/>
    <mergeCell ref="B7:B8"/>
    <mergeCell ref="C7:C8"/>
    <mergeCell ref="D7:D8"/>
    <mergeCell ref="E7:E8"/>
    <mergeCell ref="G7:G8"/>
    <mergeCell ref="T7:T8"/>
    <mergeCell ref="U7:U8"/>
    <mergeCell ref="D19:E19"/>
    <mergeCell ref="I7:I8"/>
    <mergeCell ref="J7:J8"/>
    <mergeCell ref="L7:L8"/>
    <mergeCell ref="M7:M8"/>
    <mergeCell ref="N7:N8"/>
    <mergeCell ref="O7:O8"/>
    <mergeCell ref="H7:H8"/>
    <mergeCell ref="E24:F24"/>
    <mergeCell ref="E25:F25"/>
    <mergeCell ref="P7:P8"/>
    <mergeCell ref="Q7:Q8"/>
    <mergeCell ref="R7:R8"/>
  </mergeCells>
  <pageMargins left="0.39400000000000002" right="0.39400000000000002" top="0.748" bottom="0.748" header="0.315" footer="0.315"/>
  <pageSetup paperSize="9" scale="38" fitToHeight="0" orientation="landscape" useFirstPageNumber="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zoomScale="75" workbookViewId="0">
      <pane xSplit="1" ySplit="6" topLeftCell="B7" activePane="bottomRight" state="frozen"/>
      <selection activeCell="B7" sqref="B7:B8"/>
      <selection pane="topRight" activeCell="B7" sqref="B7:B8"/>
      <selection pane="bottomLeft" activeCell="B7" sqref="B7:B8"/>
      <selection pane="bottomRight" activeCell="B7" sqref="B7:B8"/>
    </sheetView>
  </sheetViews>
  <sheetFormatPr defaultColWidth="10" defaultRowHeight="15"/>
  <cols>
    <col min="1" max="1" width="10" style="255"/>
    <col min="2" max="2" width="49.28515625" style="255" customWidth="1"/>
    <col min="3" max="3" width="27.140625" style="255" customWidth="1"/>
    <col min="4" max="4" width="14.85546875" style="255" customWidth="1"/>
    <col min="5" max="5" width="13.7109375" style="255" customWidth="1"/>
    <col min="6" max="6" width="13.85546875" style="255" customWidth="1"/>
    <col min="7" max="7" width="15.7109375" style="255" customWidth="1"/>
    <col min="8" max="8" width="27.140625" style="255" customWidth="1"/>
    <col min="9" max="9" width="14.42578125" style="255" customWidth="1"/>
    <col min="10" max="10" width="13.85546875" style="255" customWidth="1"/>
    <col min="11" max="11" width="14.7109375" style="255" customWidth="1"/>
    <col min="12" max="12" width="14" style="255" customWidth="1"/>
    <col min="13" max="13" width="17.140625" style="255" customWidth="1"/>
    <col min="14" max="14" width="17.28515625" style="255" customWidth="1"/>
    <col min="15" max="15" width="14.42578125" style="255" customWidth="1"/>
    <col min="16" max="16" width="23.42578125" style="255" customWidth="1"/>
    <col min="17" max="17" width="21.5703125" style="255" customWidth="1"/>
    <col min="18" max="18" width="21.140625" style="255" customWidth="1"/>
    <col min="19" max="19" width="13" style="255" customWidth="1"/>
    <col min="20" max="20" width="15.140625" style="255" customWidth="1"/>
    <col min="21" max="21" width="17.7109375" style="255" customWidth="1"/>
    <col min="22" max="16384" width="10" style="255"/>
  </cols>
  <sheetData>
    <row r="1" spans="1:21" ht="105" customHeight="1">
      <c r="C1" s="478" t="s">
        <v>153</v>
      </c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</row>
    <row r="2" spans="1:21" ht="105" customHeight="1" thickBot="1">
      <c r="C2" s="480" t="s">
        <v>251</v>
      </c>
      <c r="D2" s="480"/>
      <c r="E2" s="480"/>
      <c r="F2" s="480"/>
      <c r="G2" s="480"/>
      <c r="H2" s="480"/>
      <c r="I2" s="480"/>
      <c r="J2" s="480"/>
      <c r="K2" s="480"/>
      <c r="L2" s="480"/>
      <c r="M2" s="480"/>
      <c r="N2" s="480"/>
      <c r="O2" s="480"/>
      <c r="P2" s="480"/>
      <c r="Q2" s="480"/>
      <c r="R2" s="480"/>
      <c r="S2" s="480"/>
      <c r="T2" s="480"/>
      <c r="U2" s="480"/>
    </row>
    <row r="3" spans="1:21" ht="52.5" customHeight="1" thickBot="1">
      <c r="B3" s="465" t="s">
        <v>1</v>
      </c>
      <c r="C3" s="470" t="s">
        <v>2</v>
      </c>
      <c r="D3" s="473"/>
      <c r="E3" s="473"/>
      <c r="F3" s="473"/>
      <c r="G3" s="471"/>
      <c r="H3" s="470" t="s">
        <v>3</v>
      </c>
      <c r="I3" s="473"/>
      <c r="J3" s="473"/>
      <c r="K3" s="473"/>
      <c r="L3" s="471"/>
      <c r="M3" s="468" t="s">
        <v>4</v>
      </c>
      <c r="N3" s="468" t="s">
        <v>5</v>
      </c>
      <c r="O3" s="468" t="s">
        <v>6</v>
      </c>
      <c r="P3" s="468" t="s">
        <v>7</v>
      </c>
      <c r="Q3" s="468" t="s">
        <v>8</v>
      </c>
      <c r="R3" s="470" t="s">
        <v>9</v>
      </c>
      <c r="S3" s="473"/>
      <c r="T3" s="471"/>
      <c r="U3" s="465" t="s">
        <v>10</v>
      </c>
    </row>
    <row r="4" spans="1:21" ht="18.75" customHeight="1" thickBot="1">
      <c r="B4" s="474"/>
      <c r="C4" s="465" t="s">
        <v>11</v>
      </c>
      <c r="D4" s="470" t="s">
        <v>12</v>
      </c>
      <c r="E4" s="473"/>
      <c r="F4" s="473"/>
      <c r="G4" s="471"/>
      <c r="H4" s="475" t="s">
        <v>11</v>
      </c>
      <c r="I4" s="470" t="s">
        <v>12</v>
      </c>
      <c r="J4" s="473"/>
      <c r="K4" s="473"/>
      <c r="L4" s="471"/>
      <c r="M4" s="481"/>
      <c r="N4" s="481"/>
      <c r="O4" s="481"/>
      <c r="P4" s="481"/>
      <c r="Q4" s="481"/>
      <c r="R4" s="465" t="s">
        <v>14</v>
      </c>
      <c r="S4" s="470" t="s">
        <v>15</v>
      </c>
      <c r="T4" s="471"/>
      <c r="U4" s="474"/>
    </row>
    <row r="5" spans="1:21" ht="53.25" customHeight="1" thickBot="1">
      <c r="B5" s="474"/>
      <c r="C5" s="474"/>
      <c r="D5" s="489" t="s">
        <v>16</v>
      </c>
      <c r="E5" s="470" t="s">
        <v>17</v>
      </c>
      <c r="F5" s="471"/>
      <c r="G5" s="489" t="s">
        <v>18</v>
      </c>
      <c r="H5" s="475"/>
      <c r="I5" s="489" t="s">
        <v>16</v>
      </c>
      <c r="J5" s="470" t="s">
        <v>17</v>
      </c>
      <c r="K5" s="471"/>
      <c r="L5" s="487" t="s">
        <v>18</v>
      </c>
      <c r="M5" s="481"/>
      <c r="N5" s="481"/>
      <c r="O5" s="481"/>
      <c r="P5" s="481"/>
      <c r="Q5" s="481"/>
      <c r="R5" s="474"/>
      <c r="S5" s="468" t="s">
        <v>19</v>
      </c>
      <c r="T5" s="468" t="s">
        <v>20</v>
      </c>
      <c r="U5" s="474"/>
    </row>
    <row r="6" spans="1:21" ht="217.5" customHeight="1" thickBot="1">
      <c r="B6" s="466"/>
      <c r="C6" s="466"/>
      <c r="D6" s="488"/>
      <c r="E6" s="405" t="s">
        <v>21</v>
      </c>
      <c r="F6" s="405" t="s">
        <v>22</v>
      </c>
      <c r="G6" s="488"/>
      <c r="H6" s="475"/>
      <c r="I6" s="488"/>
      <c r="J6" s="405" t="s">
        <v>21</v>
      </c>
      <c r="K6" s="405" t="s">
        <v>22</v>
      </c>
      <c r="L6" s="487"/>
      <c r="M6" s="469"/>
      <c r="N6" s="469"/>
      <c r="O6" s="469"/>
      <c r="P6" s="469"/>
      <c r="Q6" s="469"/>
      <c r="R6" s="466"/>
      <c r="S6" s="469"/>
      <c r="T6" s="469"/>
      <c r="U6" s="466"/>
    </row>
    <row r="7" spans="1:21" ht="18">
      <c r="B7" s="465">
        <v>1</v>
      </c>
      <c r="C7" s="465">
        <v>2</v>
      </c>
      <c r="D7" s="465">
        <v>3</v>
      </c>
      <c r="E7" s="465">
        <v>4</v>
      </c>
      <c r="F7" s="318">
        <v>5</v>
      </c>
      <c r="G7" s="465">
        <v>6</v>
      </c>
      <c r="H7" s="465">
        <v>7</v>
      </c>
      <c r="I7" s="465">
        <v>8</v>
      </c>
      <c r="J7" s="465">
        <v>9</v>
      </c>
      <c r="K7" s="318">
        <v>10</v>
      </c>
      <c r="L7" s="465">
        <v>11</v>
      </c>
      <c r="M7" s="465">
        <v>12</v>
      </c>
      <c r="N7" s="465">
        <v>13</v>
      </c>
      <c r="O7" s="465">
        <v>14</v>
      </c>
      <c r="P7" s="465">
        <v>15</v>
      </c>
      <c r="Q7" s="465">
        <v>16</v>
      </c>
      <c r="R7" s="465">
        <v>17</v>
      </c>
      <c r="S7" s="318">
        <v>18</v>
      </c>
      <c r="T7" s="465">
        <v>19</v>
      </c>
      <c r="U7" s="465">
        <v>20</v>
      </c>
    </row>
    <row r="8" spans="1:21" ht="54.75" thickBot="1">
      <c r="B8" s="466"/>
      <c r="C8" s="466"/>
      <c r="D8" s="466"/>
      <c r="E8" s="466"/>
      <c r="F8" s="362" t="s">
        <v>23</v>
      </c>
      <c r="G8" s="466"/>
      <c r="H8" s="466"/>
      <c r="I8" s="466"/>
      <c r="J8" s="466"/>
      <c r="K8" s="362" t="s">
        <v>24</v>
      </c>
      <c r="L8" s="466"/>
      <c r="M8" s="466"/>
      <c r="N8" s="474"/>
      <c r="O8" s="466"/>
      <c r="P8" s="466"/>
      <c r="Q8" s="466"/>
      <c r="R8" s="466"/>
      <c r="S8" s="362" t="s">
        <v>25</v>
      </c>
      <c r="T8" s="466"/>
      <c r="U8" s="466"/>
    </row>
    <row r="9" spans="1:21" ht="75.75" thickBot="1">
      <c r="B9" s="363" t="s">
        <v>212</v>
      </c>
      <c r="C9" s="364" t="s">
        <v>213</v>
      </c>
      <c r="D9" s="406">
        <v>100</v>
      </c>
      <c r="E9" s="407">
        <v>85</v>
      </c>
      <c r="F9" s="367">
        <f>E9/D9*100</f>
        <v>85</v>
      </c>
      <c r="G9" s="364">
        <v>10</v>
      </c>
      <c r="H9" s="368" t="s">
        <v>214</v>
      </c>
      <c r="I9" s="408">
        <v>75</v>
      </c>
      <c r="J9" s="407">
        <v>61</v>
      </c>
      <c r="K9" s="371">
        <f>J9/I9*100</f>
        <v>81.333333333333329</v>
      </c>
      <c r="L9" s="364">
        <v>10</v>
      </c>
      <c r="M9" s="439" t="s">
        <v>29</v>
      </c>
      <c r="N9" s="440" t="s">
        <v>29</v>
      </c>
      <c r="O9" s="364" t="s">
        <v>30</v>
      </c>
      <c r="P9" s="372">
        <v>26826710.059999999</v>
      </c>
      <c r="Q9" s="372">
        <v>26826710.059999999</v>
      </c>
      <c r="R9" s="372">
        <v>26668198.68</v>
      </c>
      <c r="S9" s="371">
        <f>R9/P9*100</f>
        <v>99.409128515403211</v>
      </c>
      <c r="T9" s="371">
        <f>R9/Q9*100</f>
        <v>99.409128515403211</v>
      </c>
      <c r="U9" s="364" t="s">
        <v>215</v>
      </c>
    </row>
    <row r="10" spans="1:21" ht="126.75" hidden="1" customHeight="1">
      <c r="B10" s="363" t="s">
        <v>55</v>
      </c>
      <c r="C10" s="364" t="s">
        <v>213</v>
      </c>
      <c r="D10" s="408"/>
      <c r="E10" s="407"/>
      <c r="F10" s="367" t="e">
        <f>E10/D10*100</f>
        <v>#DIV/0!</v>
      </c>
      <c r="G10" s="364">
        <v>10</v>
      </c>
      <c r="H10" s="409" t="s">
        <v>214</v>
      </c>
      <c r="I10" s="362"/>
      <c r="J10" s="362"/>
      <c r="K10" s="371" t="e">
        <f>J10/I10*100</f>
        <v>#DIV/0!</v>
      </c>
      <c r="L10" s="364"/>
      <c r="M10" s="364" t="s">
        <v>29</v>
      </c>
      <c r="N10" s="412" t="s">
        <v>72</v>
      </c>
      <c r="O10" s="364" t="s">
        <v>30</v>
      </c>
      <c r="P10" s="372"/>
      <c r="Q10" s="372"/>
      <c r="R10" s="410"/>
      <c r="S10" s="371" t="e">
        <f>R10/P10*100</f>
        <v>#DIV/0!</v>
      </c>
      <c r="T10" s="371" t="e">
        <f>R10/Q10*100</f>
        <v>#DIV/0!</v>
      </c>
      <c r="U10" s="364" t="s">
        <v>215</v>
      </c>
    </row>
    <row r="11" spans="1:21" ht="75.75" thickBot="1">
      <c r="B11" s="411" t="s">
        <v>136</v>
      </c>
      <c r="C11" s="412" t="s">
        <v>213</v>
      </c>
      <c r="D11" s="413">
        <v>100</v>
      </c>
      <c r="E11" s="414">
        <v>85</v>
      </c>
      <c r="F11" s="415">
        <f>E11/D11*100</f>
        <v>85</v>
      </c>
      <c r="G11" s="324">
        <v>10</v>
      </c>
      <c r="H11" s="416" t="s">
        <v>214</v>
      </c>
      <c r="I11" s="318">
        <v>75</v>
      </c>
      <c r="J11" s="318">
        <v>61</v>
      </c>
      <c r="K11" s="417">
        <f>J11/I11*100</f>
        <v>81.333333333333329</v>
      </c>
      <c r="L11" s="412">
        <v>10</v>
      </c>
      <c r="M11" s="412" t="s">
        <v>29</v>
      </c>
      <c r="N11" s="412" t="s">
        <v>29</v>
      </c>
      <c r="O11" s="412" t="s">
        <v>30</v>
      </c>
      <c r="P11" s="418">
        <v>2512936.96</v>
      </c>
      <c r="Q11" s="418">
        <v>2512936.96</v>
      </c>
      <c r="R11" s="419">
        <v>2465589.41</v>
      </c>
      <c r="S11" s="417">
        <f>R11/P11*100</f>
        <v>98.115848079213265</v>
      </c>
      <c r="T11" s="417">
        <f>R11/Q11*100</f>
        <v>98.115848079213265</v>
      </c>
      <c r="U11" s="364" t="s">
        <v>215</v>
      </c>
    </row>
    <row r="12" spans="1:21" ht="18">
      <c r="A12" s="431"/>
      <c r="B12" s="420" t="s">
        <v>217</v>
      </c>
      <c r="C12" s="421"/>
      <c r="D12" s="422"/>
      <c r="E12" s="422"/>
      <c r="F12" s="423"/>
      <c r="G12" s="421"/>
      <c r="H12" s="424"/>
      <c r="I12" s="421"/>
      <c r="J12" s="421"/>
      <c r="K12" s="425"/>
      <c r="L12" s="421"/>
      <c r="M12" s="421"/>
      <c r="N12" s="421"/>
      <c r="O12" s="421"/>
      <c r="P12" s="426">
        <f>P9+P11</f>
        <v>29339647.02</v>
      </c>
      <c r="Q12" s="426">
        <f>Q9+Q11</f>
        <v>29339647.02</v>
      </c>
      <c r="R12" s="426">
        <f>R9+R11</f>
        <v>29133788.09</v>
      </c>
      <c r="S12" s="425"/>
      <c r="T12" s="425"/>
      <c r="U12" s="430"/>
    </row>
    <row r="13" spans="1:21" ht="18">
      <c r="B13" s="375"/>
      <c r="C13" s="324"/>
      <c r="D13" s="326"/>
      <c r="E13" s="326"/>
      <c r="F13" s="327"/>
      <c r="G13" s="324"/>
      <c r="H13" s="376"/>
      <c r="I13" s="324"/>
      <c r="J13" s="324"/>
      <c r="K13" s="377"/>
      <c r="L13" s="324"/>
      <c r="M13" s="324"/>
      <c r="N13" s="324"/>
      <c r="O13" s="324"/>
      <c r="P13" s="378"/>
      <c r="Q13" s="378"/>
      <c r="R13" s="378"/>
      <c r="S13" s="377"/>
      <c r="T13" s="377"/>
      <c r="U13" s="324"/>
    </row>
    <row r="14" spans="1:21" ht="18">
      <c r="B14" s="375"/>
      <c r="C14" s="324"/>
      <c r="D14" s="326"/>
      <c r="E14" s="326"/>
      <c r="F14" s="327"/>
      <c r="G14" s="324"/>
      <c r="H14" s="376"/>
      <c r="I14" s="324"/>
      <c r="J14" s="324"/>
      <c r="K14" s="377"/>
      <c r="L14" s="324"/>
      <c r="M14" s="324"/>
      <c r="N14" s="324"/>
      <c r="O14" s="324"/>
      <c r="P14" s="378"/>
      <c r="Q14" s="378"/>
      <c r="R14" s="378"/>
      <c r="S14" s="377"/>
      <c r="T14" s="377"/>
      <c r="U14" s="324"/>
    </row>
    <row r="18" spans="2:8" ht="23.25">
      <c r="B18" s="307" t="s">
        <v>170</v>
      </c>
      <c r="C18" s="307"/>
      <c r="D18" s="358"/>
      <c r="E18" s="427"/>
      <c r="F18" s="427"/>
      <c r="H18" s="427" t="s">
        <v>164</v>
      </c>
    </row>
    <row r="19" spans="2:8" ht="23.25">
      <c r="B19" s="307"/>
      <c r="C19" s="308"/>
      <c r="D19" s="482" t="s">
        <v>46</v>
      </c>
      <c r="E19" s="482"/>
      <c r="F19" s="428"/>
      <c r="H19" s="429" t="s">
        <v>47</v>
      </c>
    </row>
    <row r="20" spans="2:8" ht="23.25">
      <c r="B20" s="307"/>
      <c r="C20" s="308"/>
      <c r="D20" s="309"/>
      <c r="E20" s="308"/>
      <c r="F20" s="308"/>
    </row>
    <row r="21" spans="2:8" ht="23.25">
      <c r="B21" s="307"/>
      <c r="C21" s="308"/>
      <c r="D21" s="309"/>
      <c r="E21" s="308"/>
      <c r="F21" s="308"/>
    </row>
    <row r="22" spans="2:8" ht="23.25">
      <c r="B22" s="307"/>
      <c r="C22" s="307"/>
      <c r="D22" s="307"/>
      <c r="E22" s="309"/>
      <c r="F22" s="309"/>
    </row>
    <row r="23" spans="2:8" ht="23.25">
      <c r="B23" s="307"/>
      <c r="C23" s="307"/>
      <c r="D23" s="307"/>
      <c r="E23" s="309"/>
      <c r="F23" s="309"/>
    </row>
    <row r="24" spans="2:8" ht="23.25">
      <c r="B24" s="307" t="s">
        <v>61</v>
      </c>
      <c r="C24" s="312"/>
      <c r="D24" s="309"/>
      <c r="E24" s="467" t="s">
        <v>252</v>
      </c>
      <c r="F24" s="467"/>
      <c r="H24" s="309"/>
    </row>
    <row r="25" spans="2:8" ht="23.25">
      <c r="B25" s="307"/>
      <c r="C25" s="308" t="s">
        <v>46</v>
      </c>
      <c r="D25" s="309"/>
      <c r="E25" s="464" t="s">
        <v>47</v>
      </c>
      <c r="F25" s="464"/>
    </row>
  </sheetData>
  <mergeCells count="46">
    <mergeCell ref="C1:U1"/>
    <mergeCell ref="C2:U2"/>
    <mergeCell ref="B3:B6"/>
    <mergeCell ref="C3:G3"/>
    <mergeCell ref="H3:L3"/>
    <mergeCell ref="M3:M6"/>
    <mergeCell ref="N3:N6"/>
    <mergeCell ref="O3:O6"/>
    <mergeCell ref="P3:P6"/>
    <mergeCell ref="Q3:Q6"/>
    <mergeCell ref="T5:T6"/>
    <mergeCell ref="R3:T3"/>
    <mergeCell ref="U3:U6"/>
    <mergeCell ref="C4:C6"/>
    <mergeCell ref="D4:G4"/>
    <mergeCell ref="H4:H6"/>
    <mergeCell ref="I4:L4"/>
    <mergeCell ref="R4:R6"/>
    <mergeCell ref="S4:T4"/>
    <mergeCell ref="D5:D6"/>
    <mergeCell ref="E5:F5"/>
    <mergeCell ref="G5:G6"/>
    <mergeCell ref="I5:I6"/>
    <mergeCell ref="J5:K5"/>
    <mergeCell ref="L5:L6"/>
    <mergeCell ref="S5:S6"/>
    <mergeCell ref="B7:B8"/>
    <mergeCell ref="C7:C8"/>
    <mergeCell ref="D7:D8"/>
    <mergeCell ref="E7:E8"/>
    <mergeCell ref="G7:G8"/>
    <mergeCell ref="T7:T8"/>
    <mergeCell ref="U7:U8"/>
    <mergeCell ref="D19:E19"/>
    <mergeCell ref="I7:I8"/>
    <mergeCell ref="J7:J8"/>
    <mergeCell ref="L7:L8"/>
    <mergeCell ref="M7:M8"/>
    <mergeCell ref="N7:N8"/>
    <mergeCell ref="O7:O8"/>
    <mergeCell ref="H7:H8"/>
    <mergeCell ref="E24:F24"/>
    <mergeCell ref="E25:F25"/>
    <mergeCell ref="P7:P8"/>
    <mergeCell ref="Q7:Q8"/>
    <mergeCell ref="R7:R8"/>
  </mergeCells>
  <pageMargins left="0.39400000000000002" right="0.39400000000000002" top="0.748" bottom="0.748" header="0.315" footer="0.315"/>
  <pageSetup paperSize="9" scale="37" fitToHeight="0" orientation="landscape" useFirstPageNumber="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zoomScale="75" workbookViewId="0">
      <pane xSplit="1" ySplit="6" topLeftCell="B7" activePane="bottomRight" state="frozen"/>
      <selection activeCell="B7" sqref="B7:B8"/>
      <selection pane="topRight" activeCell="B7" sqref="B7:B8"/>
      <selection pane="bottomLeft" activeCell="B7" sqref="B7:B8"/>
      <selection pane="bottomRight" activeCell="B7" sqref="B7:B8"/>
    </sheetView>
  </sheetViews>
  <sheetFormatPr defaultColWidth="10" defaultRowHeight="15"/>
  <cols>
    <col min="1" max="1" width="10" style="255"/>
    <col min="2" max="2" width="49.28515625" style="255" customWidth="1"/>
    <col min="3" max="3" width="27.140625" style="255" customWidth="1"/>
    <col min="4" max="4" width="14.85546875" style="255" customWidth="1"/>
    <col min="5" max="5" width="13.7109375" style="255" customWidth="1"/>
    <col min="6" max="6" width="13.85546875" style="255" customWidth="1"/>
    <col min="7" max="7" width="15.7109375" style="255" customWidth="1"/>
    <col min="8" max="8" width="27.140625" style="255" customWidth="1"/>
    <col min="9" max="9" width="14.42578125" style="255" customWidth="1"/>
    <col min="10" max="10" width="14.7109375" style="255" customWidth="1"/>
    <col min="11" max="11" width="14" style="255" customWidth="1"/>
    <col min="12" max="12" width="13.140625" style="255" customWidth="1"/>
    <col min="13" max="13" width="17.140625" style="255" customWidth="1"/>
    <col min="14" max="14" width="17.28515625" style="255" customWidth="1"/>
    <col min="15" max="15" width="14.42578125" style="255" customWidth="1"/>
    <col min="16" max="16" width="23.42578125" style="255" customWidth="1"/>
    <col min="17" max="17" width="21.5703125" style="255" customWidth="1"/>
    <col min="18" max="18" width="18.140625" style="255" customWidth="1"/>
    <col min="19" max="19" width="13" style="255" customWidth="1"/>
    <col min="20" max="20" width="15.140625" style="255" customWidth="1"/>
    <col min="21" max="21" width="17.7109375" style="255" customWidth="1"/>
    <col min="22" max="16384" width="10" style="255"/>
  </cols>
  <sheetData>
    <row r="1" spans="1:21" ht="105" customHeight="1">
      <c r="C1" s="478" t="s">
        <v>153</v>
      </c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</row>
    <row r="2" spans="1:21" ht="66" customHeight="1" thickBot="1">
      <c r="C2" s="480" t="s">
        <v>253</v>
      </c>
      <c r="D2" s="480"/>
      <c r="E2" s="480"/>
      <c r="F2" s="480"/>
      <c r="G2" s="480"/>
      <c r="H2" s="480"/>
      <c r="I2" s="480"/>
      <c r="J2" s="480"/>
      <c r="K2" s="480"/>
      <c r="L2" s="480"/>
      <c r="M2" s="480"/>
      <c r="N2" s="480"/>
      <c r="O2" s="480"/>
      <c r="P2" s="480"/>
      <c r="Q2" s="480"/>
      <c r="R2" s="480"/>
      <c r="S2" s="480"/>
      <c r="T2" s="480"/>
      <c r="U2" s="480"/>
    </row>
    <row r="3" spans="1:21" ht="52.5" customHeight="1" thickBot="1">
      <c r="B3" s="465" t="s">
        <v>1</v>
      </c>
      <c r="C3" s="470" t="s">
        <v>2</v>
      </c>
      <c r="D3" s="473"/>
      <c r="E3" s="473"/>
      <c r="F3" s="473"/>
      <c r="G3" s="471"/>
      <c r="H3" s="470" t="s">
        <v>3</v>
      </c>
      <c r="I3" s="473"/>
      <c r="J3" s="473"/>
      <c r="K3" s="473"/>
      <c r="L3" s="471"/>
      <c r="M3" s="468" t="s">
        <v>4</v>
      </c>
      <c r="N3" s="468" t="s">
        <v>5</v>
      </c>
      <c r="O3" s="468" t="s">
        <v>6</v>
      </c>
      <c r="P3" s="468" t="s">
        <v>7</v>
      </c>
      <c r="Q3" s="468" t="s">
        <v>8</v>
      </c>
      <c r="R3" s="470" t="s">
        <v>9</v>
      </c>
      <c r="S3" s="473"/>
      <c r="T3" s="471"/>
      <c r="U3" s="465" t="s">
        <v>10</v>
      </c>
    </row>
    <row r="4" spans="1:21" ht="18.75" customHeight="1" thickBot="1">
      <c r="B4" s="474"/>
      <c r="C4" s="465" t="s">
        <v>11</v>
      </c>
      <c r="D4" s="470" t="s">
        <v>12</v>
      </c>
      <c r="E4" s="473"/>
      <c r="F4" s="473"/>
      <c r="G4" s="471"/>
      <c r="H4" s="475" t="s">
        <v>11</v>
      </c>
      <c r="I4" s="470" t="s">
        <v>12</v>
      </c>
      <c r="J4" s="473"/>
      <c r="K4" s="473"/>
      <c r="L4" s="471"/>
      <c r="M4" s="481"/>
      <c r="N4" s="481"/>
      <c r="O4" s="481"/>
      <c r="P4" s="481"/>
      <c r="Q4" s="481"/>
      <c r="R4" s="465" t="s">
        <v>14</v>
      </c>
      <c r="S4" s="470" t="s">
        <v>15</v>
      </c>
      <c r="T4" s="471"/>
      <c r="U4" s="474"/>
    </row>
    <row r="5" spans="1:21" ht="53.25" customHeight="1" thickBot="1">
      <c r="B5" s="474"/>
      <c r="C5" s="474"/>
      <c r="D5" s="489" t="s">
        <v>16</v>
      </c>
      <c r="E5" s="470" t="s">
        <v>17</v>
      </c>
      <c r="F5" s="471"/>
      <c r="G5" s="489" t="s">
        <v>18</v>
      </c>
      <c r="H5" s="475"/>
      <c r="I5" s="489" t="s">
        <v>16</v>
      </c>
      <c r="J5" s="470" t="s">
        <v>17</v>
      </c>
      <c r="K5" s="471"/>
      <c r="L5" s="487" t="s">
        <v>18</v>
      </c>
      <c r="M5" s="481"/>
      <c r="N5" s="481"/>
      <c r="O5" s="481"/>
      <c r="P5" s="481"/>
      <c r="Q5" s="481"/>
      <c r="R5" s="474"/>
      <c r="S5" s="468" t="s">
        <v>19</v>
      </c>
      <c r="T5" s="468" t="s">
        <v>20</v>
      </c>
      <c r="U5" s="474"/>
    </row>
    <row r="6" spans="1:21" ht="217.5" customHeight="1" thickBot="1">
      <c r="B6" s="466"/>
      <c r="C6" s="466"/>
      <c r="D6" s="488"/>
      <c r="E6" s="405" t="s">
        <v>21</v>
      </c>
      <c r="F6" s="405" t="s">
        <v>22</v>
      </c>
      <c r="G6" s="488"/>
      <c r="H6" s="475"/>
      <c r="I6" s="488"/>
      <c r="J6" s="405" t="s">
        <v>21</v>
      </c>
      <c r="K6" s="405" t="s">
        <v>22</v>
      </c>
      <c r="L6" s="487"/>
      <c r="M6" s="469"/>
      <c r="N6" s="469"/>
      <c r="O6" s="469"/>
      <c r="P6" s="469"/>
      <c r="Q6" s="469"/>
      <c r="R6" s="466"/>
      <c r="S6" s="469"/>
      <c r="T6" s="469"/>
      <c r="U6" s="466"/>
    </row>
    <row r="7" spans="1:21" ht="18">
      <c r="B7" s="465">
        <v>1</v>
      </c>
      <c r="C7" s="465">
        <v>2</v>
      </c>
      <c r="D7" s="465">
        <v>3</v>
      </c>
      <c r="E7" s="465">
        <v>4</v>
      </c>
      <c r="F7" s="318">
        <v>5</v>
      </c>
      <c r="G7" s="465">
        <v>6</v>
      </c>
      <c r="H7" s="465">
        <v>7</v>
      </c>
      <c r="I7" s="465">
        <v>8</v>
      </c>
      <c r="J7" s="465">
        <v>9</v>
      </c>
      <c r="K7" s="318">
        <v>10</v>
      </c>
      <c r="L7" s="465">
        <v>11</v>
      </c>
      <c r="M7" s="465">
        <v>12</v>
      </c>
      <c r="N7" s="465">
        <v>13</v>
      </c>
      <c r="O7" s="465">
        <v>14</v>
      </c>
      <c r="P7" s="465">
        <v>15</v>
      </c>
      <c r="Q7" s="465">
        <v>16</v>
      </c>
      <c r="R7" s="465">
        <v>17</v>
      </c>
      <c r="S7" s="318">
        <v>18</v>
      </c>
      <c r="T7" s="465">
        <v>19</v>
      </c>
      <c r="U7" s="465">
        <v>20</v>
      </c>
    </row>
    <row r="8" spans="1:21" ht="54.75" thickBot="1">
      <c r="B8" s="466"/>
      <c r="C8" s="466"/>
      <c r="D8" s="466"/>
      <c r="E8" s="466"/>
      <c r="F8" s="362" t="s">
        <v>23</v>
      </c>
      <c r="G8" s="466"/>
      <c r="H8" s="466"/>
      <c r="I8" s="466"/>
      <c r="J8" s="466"/>
      <c r="K8" s="362" t="s">
        <v>24</v>
      </c>
      <c r="L8" s="466"/>
      <c r="M8" s="466"/>
      <c r="N8" s="474"/>
      <c r="O8" s="466"/>
      <c r="P8" s="466"/>
      <c r="Q8" s="466"/>
      <c r="R8" s="466"/>
      <c r="S8" s="362" t="s">
        <v>25</v>
      </c>
      <c r="T8" s="466"/>
      <c r="U8" s="466"/>
    </row>
    <row r="9" spans="1:21" ht="75.75" thickBot="1">
      <c r="B9" s="363" t="s">
        <v>212</v>
      </c>
      <c r="C9" s="364" t="s">
        <v>213</v>
      </c>
      <c r="D9" s="406">
        <v>263</v>
      </c>
      <c r="E9" s="407">
        <v>253</v>
      </c>
      <c r="F9" s="367">
        <f>E9/D9*100</f>
        <v>96.197718631178702</v>
      </c>
      <c r="G9" s="364">
        <v>10</v>
      </c>
      <c r="H9" s="368" t="s">
        <v>214</v>
      </c>
      <c r="I9" s="408">
        <v>75</v>
      </c>
      <c r="J9" s="407">
        <v>68</v>
      </c>
      <c r="K9" s="371">
        <f>J9/I9*100</f>
        <v>90.666666666666657</v>
      </c>
      <c r="L9" s="364">
        <v>10</v>
      </c>
      <c r="M9" s="439" t="s">
        <v>29</v>
      </c>
      <c r="N9" s="440" t="s">
        <v>29</v>
      </c>
      <c r="O9" s="364" t="s">
        <v>30</v>
      </c>
      <c r="P9" s="372">
        <v>53948048.5</v>
      </c>
      <c r="Q9" s="372">
        <v>53948048.5</v>
      </c>
      <c r="R9" s="372">
        <v>53636892.399999999</v>
      </c>
      <c r="S9" s="371">
        <f>R9/P9*100</f>
        <v>99.423230109982569</v>
      </c>
      <c r="T9" s="371">
        <f>R9/Q9*100</f>
        <v>99.423230109982569</v>
      </c>
      <c r="U9" s="364" t="s">
        <v>215</v>
      </c>
    </row>
    <row r="10" spans="1:21" ht="126.75" hidden="1" customHeight="1">
      <c r="B10" s="363" t="s">
        <v>55</v>
      </c>
      <c r="C10" s="364" t="s">
        <v>213</v>
      </c>
      <c r="D10" s="408"/>
      <c r="E10" s="407"/>
      <c r="F10" s="367" t="e">
        <f>E10/D10*100</f>
        <v>#DIV/0!</v>
      </c>
      <c r="G10" s="364">
        <v>10</v>
      </c>
      <c r="H10" s="409" t="s">
        <v>214</v>
      </c>
      <c r="I10" s="362"/>
      <c r="J10" s="362"/>
      <c r="K10" s="371" t="e">
        <f>J10/I10*100</f>
        <v>#DIV/0!</v>
      </c>
      <c r="L10" s="364"/>
      <c r="M10" s="364" t="s">
        <v>29</v>
      </c>
      <c r="N10" s="412" t="s">
        <v>72</v>
      </c>
      <c r="O10" s="364" t="s">
        <v>30</v>
      </c>
      <c r="P10" s="372"/>
      <c r="Q10" s="372"/>
      <c r="R10" s="410"/>
      <c r="S10" s="371" t="e">
        <f>R10/P10*100</f>
        <v>#DIV/0!</v>
      </c>
      <c r="T10" s="371" t="e">
        <f>R10/Q10*100</f>
        <v>#DIV/0!</v>
      </c>
      <c r="U10" s="364" t="s">
        <v>215</v>
      </c>
    </row>
    <row r="11" spans="1:21" ht="75.75" thickBot="1">
      <c r="B11" s="411" t="s">
        <v>136</v>
      </c>
      <c r="C11" s="412" t="s">
        <v>213</v>
      </c>
      <c r="D11" s="413">
        <v>263</v>
      </c>
      <c r="E11" s="414">
        <v>253</v>
      </c>
      <c r="F11" s="415">
        <f>E11/D11*100</f>
        <v>96.197718631178702</v>
      </c>
      <c r="G11" s="324">
        <v>10</v>
      </c>
      <c r="H11" s="416" t="s">
        <v>214</v>
      </c>
      <c r="I11" s="318">
        <v>75</v>
      </c>
      <c r="J11" s="318">
        <v>68</v>
      </c>
      <c r="K11" s="417">
        <f>J11/I11*100</f>
        <v>90.666666666666657</v>
      </c>
      <c r="L11" s="412">
        <v>10</v>
      </c>
      <c r="M11" s="412" t="s">
        <v>29</v>
      </c>
      <c r="N11" s="412" t="s">
        <v>29</v>
      </c>
      <c r="O11" s="412" t="s">
        <v>30</v>
      </c>
      <c r="P11" s="418">
        <v>3647185.51</v>
      </c>
      <c r="Q11" s="418">
        <v>3647185.51</v>
      </c>
      <c r="R11" s="419">
        <v>3554242.78</v>
      </c>
      <c r="S11" s="417">
        <f>R11/P11*100</f>
        <v>97.451658827192475</v>
      </c>
      <c r="T11" s="417">
        <f>R11/Q11*100</f>
        <v>97.451658827192475</v>
      </c>
      <c r="U11" s="364" t="s">
        <v>215</v>
      </c>
    </row>
    <row r="12" spans="1:21" ht="18">
      <c r="A12" s="431"/>
      <c r="B12" s="420" t="s">
        <v>217</v>
      </c>
      <c r="C12" s="421"/>
      <c r="D12" s="422"/>
      <c r="E12" s="422"/>
      <c r="F12" s="423"/>
      <c r="G12" s="421"/>
      <c r="H12" s="424"/>
      <c r="I12" s="421"/>
      <c r="J12" s="421"/>
      <c r="K12" s="425"/>
      <c r="L12" s="421"/>
      <c r="M12" s="421"/>
      <c r="N12" s="421"/>
      <c r="O12" s="421"/>
      <c r="P12" s="426">
        <f>P9+P11</f>
        <v>57595234.009999998</v>
      </c>
      <c r="Q12" s="426">
        <f>Q9+Q11</f>
        <v>57595234.009999998</v>
      </c>
      <c r="R12" s="426">
        <f>R9+R11</f>
        <v>57191135.18</v>
      </c>
      <c r="S12" s="425"/>
      <c r="T12" s="425"/>
      <c r="U12" s="421"/>
    </row>
    <row r="13" spans="1:21" ht="18">
      <c r="B13" s="375"/>
      <c r="C13" s="324"/>
      <c r="D13" s="326"/>
      <c r="E13" s="326"/>
      <c r="F13" s="327"/>
      <c r="G13" s="324"/>
      <c r="H13" s="376"/>
      <c r="I13" s="324"/>
      <c r="J13" s="324"/>
      <c r="K13" s="377"/>
      <c r="L13" s="324"/>
      <c r="M13" s="324"/>
      <c r="N13" s="324"/>
      <c r="O13" s="324"/>
      <c r="P13" s="378"/>
      <c r="Q13" s="378"/>
      <c r="R13" s="378"/>
      <c r="S13" s="377"/>
      <c r="T13" s="377"/>
      <c r="U13" s="324"/>
    </row>
    <row r="14" spans="1:21" ht="18">
      <c r="B14" s="375"/>
      <c r="C14" s="324"/>
      <c r="D14" s="326"/>
      <c r="E14" s="326"/>
      <c r="F14" s="327"/>
      <c r="G14" s="324"/>
      <c r="H14" s="376"/>
      <c r="I14" s="324"/>
      <c r="J14" s="324"/>
      <c r="K14" s="377"/>
      <c r="L14" s="324"/>
      <c r="M14" s="324"/>
      <c r="N14" s="324"/>
      <c r="O14" s="324"/>
      <c r="P14" s="378"/>
      <c r="Q14" s="378"/>
      <c r="R14" s="378"/>
      <c r="S14" s="377"/>
      <c r="T14" s="377"/>
      <c r="U14" s="324"/>
    </row>
    <row r="18" spans="2:8" ht="23.25">
      <c r="B18" s="307" t="s">
        <v>170</v>
      </c>
      <c r="C18" s="307"/>
      <c r="D18" s="358"/>
      <c r="E18" s="427"/>
      <c r="F18" s="427"/>
      <c r="H18" s="427" t="s">
        <v>164</v>
      </c>
    </row>
    <row r="19" spans="2:8" ht="23.25">
      <c r="B19" s="307"/>
      <c r="C19" s="308"/>
      <c r="D19" s="482" t="s">
        <v>46</v>
      </c>
      <c r="E19" s="482"/>
      <c r="F19" s="428"/>
      <c r="H19" s="429" t="s">
        <v>47</v>
      </c>
    </row>
    <row r="20" spans="2:8" ht="23.25">
      <c r="B20" s="307"/>
      <c r="C20" s="308"/>
      <c r="D20" s="309"/>
      <c r="E20" s="308"/>
      <c r="F20" s="308"/>
    </row>
    <row r="21" spans="2:8" ht="23.25">
      <c r="B21" s="307"/>
      <c r="C21" s="308"/>
      <c r="D21" s="309"/>
      <c r="E21" s="308"/>
      <c r="F21" s="308"/>
    </row>
    <row r="22" spans="2:8" ht="23.25">
      <c r="B22" s="307"/>
      <c r="C22" s="307"/>
      <c r="D22" s="307"/>
      <c r="E22" s="309"/>
      <c r="F22" s="309"/>
    </row>
    <row r="23" spans="2:8" ht="23.25">
      <c r="B23" s="307"/>
      <c r="C23" s="307"/>
      <c r="D23" s="307"/>
      <c r="E23" s="309"/>
      <c r="F23" s="309"/>
    </row>
    <row r="24" spans="2:8" ht="23.25">
      <c r="B24" s="307" t="s">
        <v>61</v>
      </c>
      <c r="C24" s="312"/>
      <c r="D24" s="309"/>
      <c r="E24" s="467" t="s">
        <v>254</v>
      </c>
      <c r="F24" s="467"/>
      <c r="H24" s="444"/>
    </row>
    <row r="25" spans="2:8" ht="23.25">
      <c r="B25" s="307"/>
      <c r="C25" s="308" t="s">
        <v>46</v>
      </c>
      <c r="D25" s="309"/>
      <c r="E25" s="464" t="s">
        <v>47</v>
      </c>
      <c r="F25" s="464"/>
    </row>
  </sheetData>
  <mergeCells count="46">
    <mergeCell ref="C1:U1"/>
    <mergeCell ref="C2:U2"/>
    <mergeCell ref="B3:B6"/>
    <mergeCell ref="C3:G3"/>
    <mergeCell ref="H3:L3"/>
    <mergeCell ref="M3:M6"/>
    <mergeCell ref="N3:N6"/>
    <mergeCell ref="O3:O6"/>
    <mergeCell ref="P3:P6"/>
    <mergeCell ref="Q3:Q6"/>
    <mergeCell ref="T5:T6"/>
    <mergeCell ref="R3:T3"/>
    <mergeCell ref="U3:U6"/>
    <mergeCell ref="C4:C6"/>
    <mergeCell ref="D4:G4"/>
    <mergeCell ref="H4:H6"/>
    <mergeCell ref="I4:L4"/>
    <mergeCell ref="R4:R6"/>
    <mergeCell ref="S4:T4"/>
    <mergeCell ref="D5:D6"/>
    <mergeCell ref="E5:F5"/>
    <mergeCell ref="G5:G6"/>
    <mergeCell ref="I5:I6"/>
    <mergeCell ref="J5:K5"/>
    <mergeCell ref="L5:L6"/>
    <mergeCell ref="S5:S6"/>
    <mergeCell ref="B7:B8"/>
    <mergeCell ref="C7:C8"/>
    <mergeCell ref="D7:D8"/>
    <mergeCell ref="E7:E8"/>
    <mergeCell ref="G7:G8"/>
    <mergeCell ref="T7:T8"/>
    <mergeCell ref="U7:U8"/>
    <mergeCell ref="D19:E19"/>
    <mergeCell ref="I7:I8"/>
    <mergeCell ref="J7:J8"/>
    <mergeCell ref="L7:L8"/>
    <mergeCell ref="M7:M8"/>
    <mergeCell ref="N7:N8"/>
    <mergeCell ref="O7:O8"/>
    <mergeCell ref="H7:H8"/>
    <mergeCell ref="E24:F24"/>
    <mergeCell ref="E25:F25"/>
    <mergeCell ref="P7:P8"/>
    <mergeCell ref="Q7:Q8"/>
    <mergeCell ref="R7:R8"/>
  </mergeCells>
  <pageMargins left="0.39400000000000002" right="0.39400000000000002" top="0.748" bottom="0.748" header="0.315" footer="0.315"/>
  <pageSetup paperSize="9" scale="38" fitToHeight="0" orientation="landscape" useFirstPageNumber="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zoomScale="75" workbookViewId="0">
      <pane xSplit="1" ySplit="6" topLeftCell="B7" activePane="bottomRight" state="frozen"/>
      <selection activeCell="B7" sqref="B7:B8"/>
      <selection pane="topRight" activeCell="B7" sqref="B7:B8"/>
      <selection pane="bottomLeft" activeCell="B7" sqref="B7:B8"/>
      <selection pane="bottomRight" activeCell="B7" sqref="B7:B8"/>
    </sheetView>
  </sheetViews>
  <sheetFormatPr defaultColWidth="10" defaultRowHeight="15"/>
  <cols>
    <col min="1" max="1" width="10" style="255"/>
    <col min="2" max="2" width="49.28515625" style="255" customWidth="1"/>
    <col min="3" max="3" width="27.140625" style="255" customWidth="1"/>
    <col min="4" max="4" width="14.85546875" style="255" customWidth="1"/>
    <col min="5" max="5" width="13.7109375" style="255" customWidth="1"/>
    <col min="6" max="6" width="13.85546875" style="255" customWidth="1"/>
    <col min="7" max="7" width="13.5703125" style="255" customWidth="1"/>
    <col min="8" max="8" width="27.140625" style="255" customWidth="1"/>
    <col min="9" max="9" width="14.42578125" style="255" customWidth="1"/>
    <col min="10" max="10" width="13.5703125" style="255" customWidth="1"/>
    <col min="11" max="11" width="14.7109375" style="255" customWidth="1"/>
    <col min="12" max="12" width="11.85546875" style="255" customWidth="1"/>
    <col min="13" max="13" width="17.140625" style="255" customWidth="1"/>
    <col min="14" max="14" width="17.28515625" style="255" customWidth="1"/>
    <col min="15" max="15" width="14.42578125" style="255" customWidth="1"/>
    <col min="16" max="16" width="23.42578125" style="255" customWidth="1"/>
    <col min="17" max="17" width="21.5703125" style="255" customWidth="1"/>
    <col min="18" max="18" width="21.85546875" style="255" customWidth="1"/>
    <col min="19" max="19" width="13" style="255" customWidth="1"/>
    <col min="20" max="20" width="15.140625" style="255" customWidth="1"/>
    <col min="21" max="21" width="17.7109375" style="255" customWidth="1"/>
    <col min="22" max="16384" width="10" style="255"/>
  </cols>
  <sheetData>
    <row r="1" spans="1:21" ht="105" customHeight="1">
      <c r="C1" s="478" t="s">
        <v>153</v>
      </c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</row>
    <row r="2" spans="1:21" ht="105" customHeight="1" thickBot="1">
      <c r="C2" s="480" t="s">
        <v>255</v>
      </c>
      <c r="D2" s="480"/>
      <c r="E2" s="480"/>
      <c r="F2" s="480"/>
      <c r="G2" s="480"/>
      <c r="H2" s="480"/>
      <c r="I2" s="480"/>
      <c r="J2" s="480"/>
      <c r="K2" s="480"/>
      <c r="L2" s="480"/>
      <c r="M2" s="480"/>
      <c r="N2" s="480"/>
      <c r="O2" s="480"/>
      <c r="P2" s="480"/>
      <c r="Q2" s="480"/>
      <c r="R2" s="480"/>
      <c r="S2" s="480"/>
      <c r="T2" s="480"/>
      <c r="U2" s="480"/>
    </row>
    <row r="3" spans="1:21" ht="52.5" customHeight="1" thickBot="1">
      <c r="B3" s="465" t="s">
        <v>1</v>
      </c>
      <c r="C3" s="470" t="s">
        <v>2</v>
      </c>
      <c r="D3" s="473"/>
      <c r="E3" s="473"/>
      <c r="F3" s="473"/>
      <c r="G3" s="471"/>
      <c r="H3" s="470" t="s">
        <v>3</v>
      </c>
      <c r="I3" s="473"/>
      <c r="J3" s="473"/>
      <c r="K3" s="473"/>
      <c r="L3" s="471"/>
      <c r="M3" s="468" t="s">
        <v>4</v>
      </c>
      <c r="N3" s="468" t="s">
        <v>5</v>
      </c>
      <c r="O3" s="468" t="s">
        <v>6</v>
      </c>
      <c r="P3" s="468" t="s">
        <v>7</v>
      </c>
      <c r="Q3" s="468" t="s">
        <v>8</v>
      </c>
      <c r="R3" s="470" t="s">
        <v>9</v>
      </c>
      <c r="S3" s="473"/>
      <c r="T3" s="471"/>
      <c r="U3" s="465" t="s">
        <v>10</v>
      </c>
    </row>
    <row r="4" spans="1:21" ht="18.75" customHeight="1" thickBot="1">
      <c r="B4" s="474"/>
      <c r="C4" s="465" t="s">
        <v>11</v>
      </c>
      <c r="D4" s="470" t="s">
        <v>12</v>
      </c>
      <c r="E4" s="473"/>
      <c r="F4" s="473"/>
      <c r="G4" s="471"/>
      <c r="H4" s="475" t="s">
        <v>11</v>
      </c>
      <c r="I4" s="470" t="s">
        <v>12</v>
      </c>
      <c r="J4" s="473"/>
      <c r="K4" s="473"/>
      <c r="L4" s="471"/>
      <c r="M4" s="481"/>
      <c r="N4" s="481"/>
      <c r="O4" s="481"/>
      <c r="P4" s="481"/>
      <c r="Q4" s="481"/>
      <c r="R4" s="465" t="s">
        <v>14</v>
      </c>
      <c r="S4" s="470" t="s">
        <v>15</v>
      </c>
      <c r="T4" s="471"/>
      <c r="U4" s="474"/>
    </row>
    <row r="5" spans="1:21" ht="53.25" customHeight="1" thickBot="1">
      <c r="B5" s="474"/>
      <c r="C5" s="474"/>
      <c r="D5" s="489" t="s">
        <v>16</v>
      </c>
      <c r="E5" s="470" t="s">
        <v>17</v>
      </c>
      <c r="F5" s="471"/>
      <c r="G5" s="468" t="s">
        <v>18</v>
      </c>
      <c r="H5" s="475"/>
      <c r="I5" s="468" t="s">
        <v>16</v>
      </c>
      <c r="J5" s="470" t="s">
        <v>17</v>
      </c>
      <c r="K5" s="471"/>
      <c r="L5" s="472" t="s">
        <v>18</v>
      </c>
      <c r="M5" s="481"/>
      <c r="N5" s="481"/>
      <c r="O5" s="481"/>
      <c r="P5" s="481"/>
      <c r="Q5" s="481"/>
      <c r="R5" s="474"/>
      <c r="S5" s="468" t="s">
        <v>19</v>
      </c>
      <c r="T5" s="468" t="s">
        <v>20</v>
      </c>
      <c r="U5" s="474"/>
    </row>
    <row r="6" spans="1:21" ht="217.5" customHeight="1" thickBot="1">
      <c r="B6" s="466"/>
      <c r="C6" s="466"/>
      <c r="D6" s="488"/>
      <c r="E6" s="405" t="s">
        <v>21</v>
      </c>
      <c r="F6" s="405" t="s">
        <v>22</v>
      </c>
      <c r="G6" s="469"/>
      <c r="H6" s="475"/>
      <c r="I6" s="469"/>
      <c r="J6" s="317" t="s">
        <v>21</v>
      </c>
      <c r="K6" s="317" t="s">
        <v>22</v>
      </c>
      <c r="L6" s="472"/>
      <c r="M6" s="469"/>
      <c r="N6" s="469"/>
      <c r="O6" s="469"/>
      <c r="P6" s="469"/>
      <c r="Q6" s="469"/>
      <c r="R6" s="466"/>
      <c r="S6" s="469"/>
      <c r="T6" s="469"/>
      <c r="U6" s="466"/>
    </row>
    <row r="7" spans="1:21" ht="18">
      <c r="B7" s="465">
        <v>1</v>
      </c>
      <c r="C7" s="465">
        <v>2</v>
      </c>
      <c r="D7" s="465">
        <v>3</v>
      </c>
      <c r="E7" s="465">
        <v>4</v>
      </c>
      <c r="F7" s="318">
        <v>5</v>
      </c>
      <c r="G7" s="465">
        <v>6</v>
      </c>
      <c r="H7" s="465">
        <v>7</v>
      </c>
      <c r="I7" s="465">
        <v>8</v>
      </c>
      <c r="J7" s="465">
        <v>9</v>
      </c>
      <c r="K7" s="318">
        <v>10</v>
      </c>
      <c r="L7" s="465">
        <v>11</v>
      </c>
      <c r="M7" s="465">
        <v>12</v>
      </c>
      <c r="N7" s="465">
        <v>13</v>
      </c>
      <c r="O7" s="465">
        <v>14</v>
      </c>
      <c r="P7" s="465">
        <v>15</v>
      </c>
      <c r="Q7" s="465">
        <v>16</v>
      </c>
      <c r="R7" s="465">
        <v>17</v>
      </c>
      <c r="S7" s="318">
        <v>18</v>
      </c>
      <c r="T7" s="465">
        <v>19</v>
      </c>
      <c r="U7" s="465">
        <v>20</v>
      </c>
    </row>
    <row r="8" spans="1:21" ht="54.75" thickBot="1">
      <c r="B8" s="466"/>
      <c r="C8" s="466"/>
      <c r="D8" s="466"/>
      <c r="E8" s="466"/>
      <c r="F8" s="362" t="s">
        <v>23</v>
      </c>
      <c r="G8" s="466"/>
      <c r="H8" s="466"/>
      <c r="I8" s="466"/>
      <c r="J8" s="466"/>
      <c r="K8" s="362" t="s">
        <v>24</v>
      </c>
      <c r="L8" s="466"/>
      <c r="M8" s="466"/>
      <c r="N8" s="466"/>
      <c r="O8" s="466"/>
      <c r="P8" s="466"/>
      <c r="Q8" s="466"/>
      <c r="R8" s="466"/>
      <c r="S8" s="362" t="s">
        <v>25</v>
      </c>
      <c r="T8" s="466"/>
      <c r="U8" s="466"/>
    </row>
    <row r="9" spans="1:21" ht="75.75" thickBot="1">
      <c r="B9" s="363" t="s">
        <v>212</v>
      </c>
      <c r="C9" s="364" t="s">
        <v>213</v>
      </c>
      <c r="D9" s="406">
        <v>260</v>
      </c>
      <c r="E9" s="407">
        <v>251</v>
      </c>
      <c r="F9" s="367">
        <f>E9/D9*100</f>
        <v>96.538461538461533</v>
      </c>
      <c r="G9" s="364">
        <v>10</v>
      </c>
      <c r="H9" s="368" t="s">
        <v>214</v>
      </c>
      <c r="I9" s="408">
        <v>75</v>
      </c>
      <c r="J9" s="407">
        <v>72</v>
      </c>
      <c r="K9" s="371">
        <f>J9/I9*100</f>
        <v>96</v>
      </c>
      <c r="L9" s="364">
        <v>10</v>
      </c>
      <c r="M9" s="364" t="s">
        <v>29</v>
      </c>
      <c r="N9" s="364" t="s">
        <v>29</v>
      </c>
      <c r="O9" s="364" t="s">
        <v>30</v>
      </c>
      <c r="P9" s="372">
        <v>54606357.210000001</v>
      </c>
      <c r="Q9" s="372">
        <v>54606357.210000001</v>
      </c>
      <c r="R9" s="372">
        <v>54469042.100000001</v>
      </c>
      <c r="S9" s="371">
        <f>R9/P9*100</f>
        <v>99.748536403056647</v>
      </c>
      <c r="T9" s="371">
        <f>R9/Q9*100</f>
        <v>99.748536403056647</v>
      </c>
      <c r="U9" s="364" t="s">
        <v>215</v>
      </c>
    </row>
    <row r="10" spans="1:21" ht="126.75" hidden="1" customHeight="1">
      <c r="B10" s="363" t="s">
        <v>55</v>
      </c>
      <c r="C10" s="364" t="s">
        <v>213</v>
      </c>
      <c r="D10" s="408"/>
      <c r="E10" s="407"/>
      <c r="F10" s="367" t="e">
        <f>E10/D10*100</f>
        <v>#DIV/0!</v>
      </c>
      <c r="G10" s="364">
        <v>10</v>
      </c>
      <c r="H10" s="409" t="s">
        <v>214</v>
      </c>
      <c r="I10" s="362"/>
      <c r="J10" s="362"/>
      <c r="K10" s="371" t="e">
        <f>J10/I10*100</f>
        <v>#DIV/0!</v>
      </c>
      <c r="L10" s="364"/>
      <c r="M10" s="364" t="s">
        <v>29</v>
      </c>
      <c r="N10" s="364" t="s">
        <v>29</v>
      </c>
      <c r="O10" s="364" t="s">
        <v>30</v>
      </c>
      <c r="P10" s="372"/>
      <c r="Q10" s="372"/>
      <c r="R10" s="410"/>
      <c r="S10" s="371" t="e">
        <f>R10/P10*100</f>
        <v>#DIV/0!</v>
      </c>
      <c r="T10" s="371" t="e">
        <f>R10/Q10*100</f>
        <v>#DIV/0!</v>
      </c>
      <c r="U10" s="364" t="s">
        <v>215</v>
      </c>
    </row>
    <row r="11" spans="1:21" ht="75.75" thickBot="1">
      <c r="B11" s="411" t="s">
        <v>136</v>
      </c>
      <c r="C11" s="412" t="s">
        <v>213</v>
      </c>
      <c r="D11" s="413">
        <v>260</v>
      </c>
      <c r="E11" s="414">
        <v>251</v>
      </c>
      <c r="F11" s="415">
        <f>E11/D11*100</f>
        <v>96.538461538461533</v>
      </c>
      <c r="G11" s="324">
        <v>10</v>
      </c>
      <c r="H11" s="416" t="s">
        <v>214</v>
      </c>
      <c r="I11" s="318">
        <v>75</v>
      </c>
      <c r="J11" s="318">
        <v>72</v>
      </c>
      <c r="K11" s="417">
        <f>J11/I11*100</f>
        <v>96</v>
      </c>
      <c r="L11" s="412">
        <v>10</v>
      </c>
      <c r="M11" s="412" t="s">
        <v>29</v>
      </c>
      <c r="N11" s="412" t="s">
        <v>29</v>
      </c>
      <c r="O11" s="412" t="s">
        <v>30</v>
      </c>
      <c r="P11" s="418">
        <v>3697536.62</v>
      </c>
      <c r="Q11" s="418">
        <v>3697536.62</v>
      </c>
      <c r="R11" s="419">
        <v>3656520.42</v>
      </c>
      <c r="S11" s="417">
        <f>R11/P11*100</f>
        <v>98.890715516429424</v>
      </c>
      <c r="T11" s="417">
        <f>R11/Q11*100</f>
        <v>98.890715516429424</v>
      </c>
      <c r="U11" s="364" t="s">
        <v>215</v>
      </c>
    </row>
    <row r="12" spans="1:21" ht="18">
      <c r="A12" s="431"/>
      <c r="B12" s="420" t="s">
        <v>217</v>
      </c>
      <c r="C12" s="421"/>
      <c r="D12" s="422"/>
      <c r="E12" s="422"/>
      <c r="F12" s="423"/>
      <c r="G12" s="421"/>
      <c r="H12" s="424"/>
      <c r="I12" s="421"/>
      <c r="J12" s="421"/>
      <c r="K12" s="425"/>
      <c r="L12" s="421"/>
      <c r="M12" s="421"/>
      <c r="N12" s="421"/>
      <c r="O12" s="421"/>
      <c r="P12" s="426">
        <f>P9+P11</f>
        <v>58303893.829999998</v>
      </c>
      <c r="Q12" s="426">
        <f>Q9+Q11</f>
        <v>58303893.829999998</v>
      </c>
      <c r="R12" s="426">
        <f>R9+R11</f>
        <v>58125562.520000003</v>
      </c>
      <c r="S12" s="425"/>
      <c r="T12" s="425"/>
      <c r="U12" s="430"/>
    </row>
    <row r="13" spans="1:21" ht="18">
      <c r="B13" s="375"/>
      <c r="C13" s="324"/>
      <c r="D13" s="326"/>
      <c r="E13" s="326"/>
      <c r="F13" s="327"/>
      <c r="G13" s="324"/>
      <c r="H13" s="376"/>
      <c r="I13" s="324"/>
      <c r="J13" s="324"/>
      <c r="K13" s="377"/>
      <c r="L13" s="324"/>
      <c r="M13" s="324"/>
      <c r="N13" s="324"/>
      <c r="O13" s="324"/>
      <c r="P13" s="378"/>
      <c r="Q13" s="378"/>
      <c r="R13" s="378"/>
      <c r="S13" s="377"/>
      <c r="T13" s="377"/>
      <c r="U13" s="324"/>
    </row>
    <row r="14" spans="1:21" ht="18">
      <c r="B14" s="375"/>
      <c r="C14" s="324"/>
      <c r="D14" s="326"/>
      <c r="E14" s="326"/>
      <c r="F14" s="327"/>
      <c r="G14" s="324"/>
      <c r="H14" s="376"/>
      <c r="I14" s="324"/>
      <c r="J14" s="324"/>
      <c r="K14" s="377"/>
      <c r="L14" s="324"/>
      <c r="M14" s="324"/>
      <c r="N14" s="324"/>
      <c r="O14" s="324"/>
      <c r="P14" s="378"/>
      <c r="Q14" s="378"/>
      <c r="R14" s="378"/>
      <c r="S14" s="377"/>
      <c r="T14" s="377"/>
      <c r="U14" s="324"/>
    </row>
    <row r="18" spans="2:8" ht="23.25">
      <c r="B18" s="307" t="s">
        <v>170</v>
      </c>
      <c r="C18" s="307"/>
      <c r="D18" s="358"/>
      <c r="E18" s="427"/>
      <c r="F18" s="427"/>
      <c r="H18" s="427" t="s">
        <v>164</v>
      </c>
    </row>
    <row r="19" spans="2:8" ht="23.25">
      <c r="B19" s="307"/>
      <c r="C19" s="308"/>
      <c r="D19" s="482" t="s">
        <v>46</v>
      </c>
      <c r="E19" s="482"/>
      <c r="F19" s="428"/>
      <c r="H19" s="429" t="s">
        <v>47</v>
      </c>
    </row>
    <row r="20" spans="2:8" ht="23.25">
      <c r="B20" s="307"/>
      <c r="C20" s="308"/>
      <c r="D20" s="309"/>
      <c r="E20" s="308"/>
      <c r="F20" s="308"/>
    </row>
    <row r="21" spans="2:8" ht="23.25">
      <c r="B21" s="307"/>
      <c r="C21" s="308"/>
      <c r="D21" s="309"/>
      <c r="E21" s="308"/>
      <c r="F21" s="308"/>
    </row>
    <row r="22" spans="2:8" ht="23.25">
      <c r="B22" s="307"/>
      <c r="C22" s="307"/>
      <c r="D22" s="307"/>
      <c r="E22" s="309"/>
      <c r="F22" s="309"/>
    </row>
    <row r="23" spans="2:8" ht="23.25">
      <c r="B23" s="307"/>
      <c r="C23" s="307"/>
      <c r="D23" s="307"/>
      <c r="E23" s="309"/>
      <c r="F23" s="309"/>
    </row>
    <row r="24" spans="2:8" ht="23.25">
      <c r="B24" s="307" t="s">
        <v>61</v>
      </c>
      <c r="C24" s="312"/>
      <c r="D24" s="309"/>
      <c r="E24" s="467" t="s">
        <v>256</v>
      </c>
      <c r="F24" s="467"/>
      <c r="H24" s="309"/>
    </row>
    <row r="25" spans="2:8" ht="23.25">
      <c r="B25" s="307"/>
      <c r="C25" s="308" t="s">
        <v>46</v>
      </c>
      <c r="D25" s="309"/>
      <c r="E25" s="464" t="s">
        <v>47</v>
      </c>
      <c r="F25" s="464"/>
    </row>
  </sheetData>
  <mergeCells count="46">
    <mergeCell ref="C1:U1"/>
    <mergeCell ref="C2:U2"/>
    <mergeCell ref="B3:B6"/>
    <mergeCell ref="C3:G3"/>
    <mergeCell ref="H3:L3"/>
    <mergeCell ref="M3:M6"/>
    <mergeCell ref="N3:N6"/>
    <mergeCell ref="O3:O6"/>
    <mergeCell ref="P3:P6"/>
    <mergeCell ref="Q3:Q6"/>
    <mergeCell ref="T5:T6"/>
    <mergeCell ref="R3:T3"/>
    <mergeCell ref="U3:U6"/>
    <mergeCell ref="C4:C6"/>
    <mergeCell ref="D4:G4"/>
    <mergeCell ref="H4:H6"/>
    <mergeCell ref="I4:L4"/>
    <mergeCell ref="R4:R6"/>
    <mergeCell ref="S4:T4"/>
    <mergeCell ref="D5:D6"/>
    <mergeCell ref="E5:F5"/>
    <mergeCell ref="G5:G6"/>
    <mergeCell ref="I5:I6"/>
    <mergeCell ref="J5:K5"/>
    <mergeCell ref="L5:L6"/>
    <mergeCell ref="S5:S6"/>
    <mergeCell ref="B7:B8"/>
    <mergeCell ref="C7:C8"/>
    <mergeCell ref="D7:D8"/>
    <mergeCell ref="E7:E8"/>
    <mergeCell ref="G7:G8"/>
    <mergeCell ref="T7:T8"/>
    <mergeCell ref="U7:U8"/>
    <mergeCell ref="D19:E19"/>
    <mergeCell ref="I7:I8"/>
    <mergeCell ref="J7:J8"/>
    <mergeCell ref="L7:L8"/>
    <mergeCell ref="M7:M8"/>
    <mergeCell ref="N7:N8"/>
    <mergeCell ref="O7:O8"/>
    <mergeCell ref="H7:H8"/>
    <mergeCell ref="E24:F24"/>
    <mergeCell ref="E25:F25"/>
    <mergeCell ref="P7:P8"/>
    <mergeCell ref="Q7:Q8"/>
    <mergeCell ref="R7:R8"/>
  </mergeCells>
  <pageMargins left="0.39400000000000002" right="0.39400000000000002" top="0.748" bottom="0.748" header="0.315" footer="0.315"/>
  <pageSetup paperSize="9" scale="38" fitToHeight="0" orientation="landscape" useFirstPageNumber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25"/>
  <sheetViews>
    <sheetView zoomScale="75" workbookViewId="0">
      <pane xSplit="1" ySplit="6" topLeftCell="B7" activePane="bottomRight" state="frozen"/>
      <selection activeCell="B7" sqref="B7:B8"/>
      <selection pane="topRight" activeCell="B7" sqref="B7:B8"/>
      <selection pane="bottomLeft" activeCell="B7" sqref="B7:B8"/>
      <selection pane="bottomRight" activeCell="B7" sqref="B7:B8"/>
    </sheetView>
  </sheetViews>
  <sheetFormatPr defaultColWidth="10" defaultRowHeight="15"/>
  <cols>
    <col min="1" max="1" width="10" style="255"/>
    <col min="2" max="2" width="49.28515625" style="255" customWidth="1"/>
    <col min="3" max="3" width="29.7109375" style="255" customWidth="1"/>
    <col min="4" max="4" width="14.85546875" style="255" customWidth="1"/>
    <col min="5" max="5" width="13.7109375" style="255" customWidth="1"/>
    <col min="6" max="6" width="13.85546875" style="255" customWidth="1"/>
    <col min="7" max="7" width="15.7109375" style="255" customWidth="1"/>
    <col min="8" max="8" width="30.28515625" style="255" customWidth="1"/>
    <col min="9" max="9" width="14.42578125" style="255" customWidth="1"/>
    <col min="10" max="10" width="15.28515625" style="255" customWidth="1"/>
    <col min="11" max="11" width="13.5703125" style="255" customWidth="1"/>
    <col min="12" max="12" width="15" style="255" customWidth="1"/>
    <col min="13" max="13" width="17.140625" style="255" customWidth="1"/>
    <col min="14" max="14" width="17.28515625" style="255" customWidth="1"/>
    <col min="15" max="15" width="14.42578125" style="255" customWidth="1"/>
    <col min="16" max="16" width="23.42578125" style="255" customWidth="1"/>
    <col min="17" max="17" width="21.5703125" style="255" customWidth="1"/>
    <col min="18" max="18" width="19" style="255" customWidth="1"/>
    <col min="19" max="19" width="13" style="255" customWidth="1"/>
    <col min="20" max="20" width="15.140625" style="255" customWidth="1"/>
    <col min="21" max="21" width="17.7109375" style="255" customWidth="1"/>
    <col min="22" max="16384" width="10" style="255"/>
  </cols>
  <sheetData>
    <row r="1" spans="2:21" ht="105" customHeight="1">
      <c r="C1" s="478" t="s">
        <v>153</v>
      </c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</row>
    <row r="2" spans="2:21" ht="64.5" customHeight="1" thickBot="1">
      <c r="C2" s="480" t="s">
        <v>219</v>
      </c>
      <c r="D2" s="480"/>
      <c r="E2" s="480"/>
      <c r="F2" s="480"/>
      <c r="G2" s="480"/>
      <c r="H2" s="480"/>
      <c r="I2" s="480"/>
      <c r="J2" s="480"/>
      <c r="K2" s="480"/>
      <c r="L2" s="480"/>
      <c r="M2" s="480"/>
      <c r="N2" s="480"/>
      <c r="O2" s="480"/>
      <c r="P2" s="480"/>
      <c r="Q2" s="480"/>
      <c r="R2" s="480"/>
      <c r="S2" s="480"/>
      <c r="T2" s="480"/>
      <c r="U2" s="480"/>
    </row>
    <row r="3" spans="2:21" ht="52.5" customHeight="1" thickBot="1">
      <c r="B3" s="465" t="s">
        <v>1</v>
      </c>
      <c r="C3" s="470" t="s">
        <v>2</v>
      </c>
      <c r="D3" s="473"/>
      <c r="E3" s="473"/>
      <c r="F3" s="473"/>
      <c r="G3" s="471"/>
      <c r="H3" s="470" t="s">
        <v>3</v>
      </c>
      <c r="I3" s="473"/>
      <c r="J3" s="473"/>
      <c r="K3" s="473"/>
      <c r="L3" s="471"/>
      <c r="M3" s="468" t="s">
        <v>4</v>
      </c>
      <c r="N3" s="468" t="s">
        <v>5</v>
      </c>
      <c r="O3" s="468" t="s">
        <v>6</v>
      </c>
      <c r="P3" s="468" t="s">
        <v>7</v>
      </c>
      <c r="Q3" s="468" t="s">
        <v>8</v>
      </c>
      <c r="R3" s="470" t="s">
        <v>9</v>
      </c>
      <c r="S3" s="473"/>
      <c r="T3" s="471"/>
      <c r="U3" s="465" t="s">
        <v>10</v>
      </c>
    </row>
    <row r="4" spans="2:21" ht="22.5" customHeight="1" thickBot="1">
      <c r="B4" s="474"/>
      <c r="C4" s="465" t="s">
        <v>11</v>
      </c>
      <c r="D4" s="470" t="s">
        <v>12</v>
      </c>
      <c r="E4" s="473"/>
      <c r="F4" s="473"/>
      <c r="G4" s="471"/>
      <c r="H4" s="475" t="s">
        <v>11</v>
      </c>
      <c r="I4" s="470" t="s">
        <v>12</v>
      </c>
      <c r="J4" s="473"/>
      <c r="K4" s="473"/>
      <c r="L4" s="471"/>
      <c r="M4" s="481"/>
      <c r="N4" s="481"/>
      <c r="O4" s="481"/>
      <c r="P4" s="481"/>
      <c r="Q4" s="481"/>
      <c r="R4" s="465" t="s">
        <v>14</v>
      </c>
      <c r="S4" s="470" t="s">
        <v>15</v>
      </c>
      <c r="T4" s="471"/>
      <c r="U4" s="474"/>
    </row>
    <row r="5" spans="2:21" ht="53.25" customHeight="1" thickBot="1">
      <c r="B5" s="474"/>
      <c r="C5" s="474"/>
      <c r="D5" s="483" t="s">
        <v>16</v>
      </c>
      <c r="E5" s="470" t="s">
        <v>17</v>
      </c>
      <c r="F5" s="471"/>
      <c r="G5" s="468" t="s">
        <v>18</v>
      </c>
      <c r="H5" s="475"/>
      <c r="I5" s="468" t="s">
        <v>16</v>
      </c>
      <c r="J5" s="470" t="s">
        <v>17</v>
      </c>
      <c r="K5" s="471"/>
      <c r="L5" s="472" t="s">
        <v>18</v>
      </c>
      <c r="M5" s="481"/>
      <c r="N5" s="481"/>
      <c r="O5" s="481"/>
      <c r="P5" s="481"/>
      <c r="Q5" s="481"/>
      <c r="R5" s="474"/>
      <c r="S5" s="468" t="s">
        <v>19</v>
      </c>
      <c r="T5" s="468" t="s">
        <v>20</v>
      </c>
      <c r="U5" s="474"/>
    </row>
    <row r="6" spans="2:21" ht="217.5" customHeight="1" thickBot="1">
      <c r="B6" s="466"/>
      <c r="C6" s="466"/>
      <c r="D6" s="484"/>
      <c r="E6" s="315" t="s">
        <v>21</v>
      </c>
      <c r="F6" s="316" t="s">
        <v>22</v>
      </c>
      <c r="G6" s="469"/>
      <c r="H6" s="475"/>
      <c r="I6" s="469"/>
      <c r="J6" s="317" t="s">
        <v>21</v>
      </c>
      <c r="K6" s="317" t="s">
        <v>22</v>
      </c>
      <c r="L6" s="472"/>
      <c r="M6" s="469"/>
      <c r="N6" s="469"/>
      <c r="O6" s="469"/>
      <c r="P6" s="469"/>
      <c r="Q6" s="469"/>
      <c r="R6" s="466"/>
      <c r="S6" s="469"/>
      <c r="T6" s="469"/>
      <c r="U6" s="466"/>
    </row>
    <row r="7" spans="2:21" ht="18">
      <c r="B7" s="465">
        <v>1</v>
      </c>
      <c r="C7" s="465">
        <v>2</v>
      </c>
      <c r="D7" s="465">
        <v>3</v>
      </c>
      <c r="E7" s="465">
        <v>4</v>
      </c>
      <c r="F7" s="318">
        <v>5</v>
      </c>
      <c r="G7" s="465">
        <v>6</v>
      </c>
      <c r="H7" s="465">
        <v>7</v>
      </c>
      <c r="I7" s="465">
        <v>8</v>
      </c>
      <c r="J7" s="465">
        <v>9</v>
      </c>
      <c r="K7" s="318">
        <v>10</v>
      </c>
      <c r="L7" s="465">
        <v>11</v>
      </c>
      <c r="M7" s="465">
        <v>12</v>
      </c>
      <c r="N7" s="465">
        <v>13</v>
      </c>
      <c r="O7" s="465">
        <v>14</v>
      </c>
      <c r="P7" s="465">
        <v>15</v>
      </c>
      <c r="Q7" s="465">
        <v>16</v>
      </c>
      <c r="R7" s="465">
        <v>17</v>
      </c>
      <c r="S7" s="318">
        <v>18</v>
      </c>
      <c r="T7" s="465">
        <v>19</v>
      </c>
      <c r="U7" s="465">
        <v>20</v>
      </c>
    </row>
    <row r="8" spans="2:21" ht="54.75" thickBot="1">
      <c r="B8" s="466"/>
      <c r="C8" s="466"/>
      <c r="D8" s="466"/>
      <c r="E8" s="466"/>
      <c r="F8" s="362" t="s">
        <v>23</v>
      </c>
      <c r="G8" s="466"/>
      <c r="H8" s="466"/>
      <c r="I8" s="466"/>
      <c r="J8" s="466"/>
      <c r="K8" s="362" t="s">
        <v>24</v>
      </c>
      <c r="L8" s="466"/>
      <c r="M8" s="466"/>
      <c r="N8" s="466"/>
      <c r="O8" s="466"/>
      <c r="P8" s="466"/>
      <c r="Q8" s="466"/>
      <c r="R8" s="466"/>
      <c r="S8" s="362" t="s">
        <v>25</v>
      </c>
      <c r="T8" s="466"/>
      <c r="U8" s="466"/>
    </row>
    <row r="9" spans="2:21" ht="60.75" thickBot="1">
      <c r="B9" s="363" t="s">
        <v>212</v>
      </c>
      <c r="C9" s="364" t="s">
        <v>213</v>
      </c>
      <c r="D9" s="406">
        <v>270</v>
      </c>
      <c r="E9" s="407">
        <v>249</v>
      </c>
      <c r="F9" s="367">
        <f>E9/D9*100</f>
        <v>92.222222222222229</v>
      </c>
      <c r="G9" s="364">
        <v>10</v>
      </c>
      <c r="H9" s="368" t="s">
        <v>214</v>
      </c>
      <c r="I9" s="408">
        <v>75</v>
      </c>
      <c r="J9" s="407">
        <v>58</v>
      </c>
      <c r="K9" s="371">
        <f>J9/I9*100</f>
        <v>77.333333333333329</v>
      </c>
      <c r="L9" s="364">
        <v>10</v>
      </c>
      <c r="M9" s="364" t="s">
        <v>29</v>
      </c>
      <c r="N9" s="364" t="s">
        <v>29</v>
      </c>
      <c r="O9" s="364" t="s">
        <v>30</v>
      </c>
      <c r="P9" s="372">
        <v>60376195.479999997</v>
      </c>
      <c r="Q9" s="372">
        <v>60376195.479999997</v>
      </c>
      <c r="R9" s="372">
        <v>60208204.549999997</v>
      </c>
      <c r="S9" s="371">
        <f>R9/P9*100</f>
        <v>99.721759662621253</v>
      </c>
      <c r="T9" s="371">
        <f>R9/Q9*100</f>
        <v>99.721759662621253</v>
      </c>
      <c r="U9" s="364" t="s">
        <v>215</v>
      </c>
    </row>
    <row r="10" spans="2:21" ht="126.75" hidden="1" customHeight="1">
      <c r="B10" s="363" t="s">
        <v>55</v>
      </c>
      <c r="C10" s="364" t="s">
        <v>213</v>
      </c>
      <c r="D10" s="408"/>
      <c r="E10" s="407"/>
      <c r="F10" s="367" t="e">
        <f>E10/D10*100</f>
        <v>#DIV/0!</v>
      </c>
      <c r="G10" s="364">
        <v>10</v>
      </c>
      <c r="H10" s="409" t="s">
        <v>214</v>
      </c>
      <c r="I10" s="362"/>
      <c r="J10" s="362"/>
      <c r="K10" s="371" t="e">
        <f>J10/I10*100</f>
        <v>#DIV/0!</v>
      </c>
      <c r="L10" s="364"/>
      <c r="M10" s="364" t="s">
        <v>29</v>
      </c>
      <c r="N10" s="364" t="s">
        <v>29</v>
      </c>
      <c r="O10" s="364" t="s">
        <v>30</v>
      </c>
      <c r="P10" s="372"/>
      <c r="Q10" s="372"/>
      <c r="R10" s="410"/>
      <c r="S10" s="371" t="e">
        <f>R10/P10*100</f>
        <v>#DIV/0!</v>
      </c>
      <c r="T10" s="371" t="e">
        <f>R10/Q10*100</f>
        <v>#DIV/0!</v>
      </c>
      <c r="U10" s="364" t="s">
        <v>215</v>
      </c>
    </row>
    <row r="11" spans="2:21" ht="60.75" thickBot="1">
      <c r="B11" s="411" t="s">
        <v>136</v>
      </c>
      <c r="C11" s="412" t="s">
        <v>213</v>
      </c>
      <c r="D11" s="413">
        <v>270</v>
      </c>
      <c r="E11" s="414">
        <v>249</v>
      </c>
      <c r="F11" s="415">
        <f>E11/D11*100</f>
        <v>92.222222222222229</v>
      </c>
      <c r="G11" s="324">
        <v>10</v>
      </c>
      <c r="H11" s="416" t="s">
        <v>214</v>
      </c>
      <c r="I11" s="318">
        <v>75</v>
      </c>
      <c r="J11" s="318">
        <v>58</v>
      </c>
      <c r="K11" s="417">
        <f>J11/I11*100</f>
        <v>77.333333333333329</v>
      </c>
      <c r="L11" s="412">
        <v>10</v>
      </c>
      <c r="M11" s="412" t="s">
        <v>29</v>
      </c>
      <c r="N11" s="412" t="s">
        <v>29</v>
      </c>
      <c r="O11" s="412" t="s">
        <v>30</v>
      </c>
      <c r="P11" s="418">
        <v>5190083.0599999996</v>
      </c>
      <c r="Q11" s="418">
        <v>5190083.0599999996</v>
      </c>
      <c r="R11" s="419">
        <v>5139903.96</v>
      </c>
      <c r="S11" s="417">
        <f>R11/P11*100</f>
        <v>99.033173469096667</v>
      </c>
      <c r="T11" s="417">
        <f>R11/Q11*100</f>
        <v>99.033173469096667</v>
      </c>
      <c r="U11" s="364" t="s">
        <v>215</v>
      </c>
    </row>
    <row r="12" spans="2:21" ht="18">
      <c r="B12" s="420" t="s">
        <v>217</v>
      </c>
      <c r="C12" s="421"/>
      <c r="D12" s="422"/>
      <c r="E12" s="422"/>
      <c r="F12" s="423"/>
      <c r="G12" s="421"/>
      <c r="H12" s="424"/>
      <c r="I12" s="421"/>
      <c r="J12" s="421"/>
      <c r="K12" s="425"/>
      <c r="L12" s="421"/>
      <c r="M12" s="421"/>
      <c r="N12" s="421"/>
      <c r="O12" s="421"/>
      <c r="P12" s="426">
        <f>P9+P11</f>
        <v>65566278.539999999</v>
      </c>
      <c r="Q12" s="426">
        <f>Q9+Q11</f>
        <v>65566278.539999999</v>
      </c>
      <c r="R12" s="426">
        <f>R9+R11</f>
        <v>65348108.509999998</v>
      </c>
      <c r="S12" s="425"/>
      <c r="T12" s="425"/>
      <c r="U12" s="430"/>
    </row>
    <row r="13" spans="2:21" ht="18">
      <c r="B13" s="375"/>
      <c r="C13" s="324"/>
      <c r="D13" s="326"/>
      <c r="E13" s="326"/>
      <c r="F13" s="327"/>
      <c r="G13" s="324"/>
      <c r="H13" s="376"/>
      <c r="I13" s="324"/>
      <c r="J13" s="324"/>
      <c r="K13" s="377"/>
      <c r="L13" s="324"/>
      <c r="M13" s="324"/>
      <c r="N13" s="324"/>
      <c r="O13" s="324"/>
      <c r="P13" s="378"/>
      <c r="Q13" s="378"/>
      <c r="R13" s="378"/>
      <c r="S13" s="377"/>
      <c r="T13" s="377"/>
      <c r="U13" s="324"/>
    </row>
    <row r="14" spans="2:21" ht="18">
      <c r="B14" s="375"/>
      <c r="C14" s="324"/>
      <c r="D14" s="326"/>
      <c r="E14" s="326"/>
      <c r="F14" s="327"/>
      <c r="G14" s="324"/>
      <c r="H14" s="376"/>
      <c r="I14" s="324"/>
      <c r="J14" s="324"/>
      <c r="K14" s="377"/>
      <c r="L14" s="324"/>
      <c r="M14" s="324"/>
      <c r="N14" s="324"/>
      <c r="O14" s="324"/>
      <c r="P14" s="378"/>
      <c r="Q14" s="378"/>
      <c r="R14" s="378"/>
      <c r="S14" s="377"/>
      <c r="T14" s="377"/>
      <c r="U14" s="324"/>
    </row>
    <row r="18" spans="2:9" ht="23.25">
      <c r="B18" s="307" t="s">
        <v>170</v>
      </c>
      <c r="C18" s="307"/>
      <c r="D18" s="358"/>
      <c r="E18" s="427"/>
      <c r="F18" s="427"/>
      <c r="H18" s="427" t="s">
        <v>164</v>
      </c>
    </row>
    <row r="19" spans="2:9" ht="23.25" customHeight="1">
      <c r="B19" s="307"/>
      <c r="D19" s="482" t="s">
        <v>46</v>
      </c>
      <c r="E19" s="482"/>
      <c r="H19" s="308" t="s">
        <v>113</v>
      </c>
      <c r="I19" s="307"/>
    </row>
    <row r="20" spans="2:9" ht="23.25">
      <c r="B20" s="307"/>
      <c r="C20" s="308"/>
      <c r="D20" s="309"/>
      <c r="E20" s="308"/>
      <c r="F20" s="308"/>
    </row>
    <row r="21" spans="2:9" ht="23.25">
      <c r="B21" s="307"/>
      <c r="C21" s="308"/>
      <c r="D21" s="309"/>
      <c r="E21" s="308"/>
      <c r="F21" s="308"/>
    </row>
    <row r="22" spans="2:9" ht="23.25">
      <c r="B22" s="307"/>
      <c r="C22" s="307"/>
      <c r="D22" s="307"/>
      <c r="E22" s="309"/>
      <c r="F22" s="309"/>
    </row>
    <row r="23" spans="2:9" ht="23.25">
      <c r="B23" s="307"/>
      <c r="C23" s="307"/>
      <c r="D23" s="307"/>
      <c r="E23" s="309"/>
      <c r="F23" s="309"/>
    </row>
    <row r="24" spans="2:9" ht="23.25">
      <c r="B24" s="307" t="s">
        <v>61</v>
      </c>
      <c r="C24" s="312"/>
      <c r="D24" s="309"/>
      <c r="E24" s="467" t="s">
        <v>220</v>
      </c>
      <c r="F24" s="467"/>
      <c r="H24" s="309"/>
    </row>
    <row r="25" spans="2:9" ht="23.25">
      <c r="B25" s="307"/>
      <c r="C25" s="308" t="s">
        <v>46</v>
      </c>
      <c r="D25" s="309"/>
      <c r="E25" s="464" t="s">
        <v>47</v>
      </c>
      <c r="F25" s="464"/>
    </row>
  </sheetData>
  <mergeCells count="46">
    <mergeCell ref="C1:U1"/>
    <mergeCell ref="C2:U2"/>
    <mergeCell ref="B3:B6"/>
    <mergeCell ref="C3:G3"/>
    <mergeCell ref="H3:L3"/>
    <mergeCell ref="M3:M6"/>
    <mergeCell ref="N3:N6"/>
    <mergeCell ref="O3:O6"/>
    <mergeCell ref="P3:P6"/>
    <mergeCell ref="Q3:Q6"/>
    <mergeCell ref="T5:T6"/>
    <mergeCell ref="R3:T3"/>
    <mergeCell ref="U3:U6"/>
    <mergeCell ref="C4:C6"/>
    <mergeCell ref="D4:G4"/>
    <mergeCell ref="H4:H6"/>
    <mergeCell ref="I4:L4"/>
    <mergeCell ref="R4:R6"/>
    <mergeCell ref="S4:T4"/>
    <mergeCell ref="D5:D6"/>
    <mergeCell ref="E5:F5"/>
    <mergeCell ref="G5:G6"/>
    <mergeCell ref="I5:I6"/>
    <mergeCell ref="J5:K5"/>
    <mergeCell ref="L5:L6"/>
    <mergeCell ref="S5:S6"/>
    <mergeCell ref="B7:B8"/>
    <mergeCell ref="C7:C8"/>
    <mergeCell ref="D7:D8"/>
    <mergeCell ref="E7:E8"/>
    <mergeCell ref="G7:G8"/>
    <mergeCell ref="T7:T8"/>
    <mergeCell ref="U7:U8"/>
    <mergeCell ref="D19:E19"/>
    <mergeCell ref="I7:I8"/>
    <mergeCell ref="J7:J8"/>
    <mergeCell ref="L7:L8"/>
    <mergeCell ref="M7:M8"/>
    <mergeCell ref="N7:N8"/>
    <mergeCell ref="O7:O8"/>
    <mergeCell ref="H7:H8"/>
    <mergeCell ref="E24:F24"/>
    <mergeCell ref="E25:F25"/>
    <mergeCell ref="P7:P8"/>
    <mergeCell ref="Q7:Q8"/>
    <mergeCell ref="R7:R8"/>
  </mergeCells>
  <pageMargins left="0.39400000000000002" right="0.39400000000000002" top="0.748" bottom="0.748" header="0.315" footer="0.315"/>
  <pageSetup paperSize="9" scale="37" fitToHeight="0" orientation="landscape" useFirstPageNumber="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zoomScale="75" workbookViewId="0">
      <selection activeCell="B7" sqref="B7:B8"/>
    </sheetView>
  </sheetViews>
  <sheetFormatPr defaultColWidth="10" defaultRowHeight="15"/>
  <cols>
    <col min="1" max="1" width="10" style="255"/>
    <col min="2" max="2" width="49.28515625" style="255" customWidth="1"/>
    <col min="3" max="3" width="27.140625" style="255" customWidth="1"/>
    <col min="4" max="4" width="14.85546875" style="255" customWidth="1"/>
    <col min="5" max="5" width="13.7109375" style="255" customWidth="1"/>
    <col min="6" max="6" width="13.85546875" style="255" customWidth="1"/>
    <col min="7" max="7" width="13.5703125" style="255" customWidth="1"/>
    <col min="8" max="8" width="27.140625" style="255" customWidth="1"/>
    <col min="9" max="9" width="14.42578125" style="255" customWidth="1"/>
    <col min="10" max="10" width="14.7109375" style="255" customWidth="1"/>
    <col min="11" max="11" width="12.5703125" style="255" customWidth="1"/>
    <col min="12" max="12" width="12.140625" style="255" customWidth="1"/>
    <col min="13" max="13" width="17.140625" style="255" customWidth="1"/>
    <col min="14" max="14" width="17.28515625" style="255" customWidth="1"/>
    <col min="15" max="15" width="14.42578125" style="255" customWidth="1"/>
    <col min="16" max="16" width="23.42578125" style="255" customWidth="1"/>
    <col min="17" max="17" width="21.5703125" style="255" customWidth="1"/>
    <col min="18" max="18" width="20.7109375" style="255" customWidth="1"/>
    <col min="19" max="19" width="13" style="255" customWidth="1"/>
    <col min="20" max="20" width="15.140625" style="255" customWidth="1"/>
    <col min="21" max="21" width="17.7109375" style="255" customWidth="1"/>
    <col min="22" max="16384" width="10" style="255"/>
  </cols>
  <sheetData>
    <row r="1" spans="1:21" ht="105" customHeight="1">
      <c r="C1" s="478" t="s">
        <v>153</v>
      </c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</row>
    <row r="2" spans="1:21" ht="105" customHeight="1" thickBot="1">
      <c r="C2" s="480" t="s">
        <v>257</v>
      </c>
      <c r="D2" s="480"/>
      <c r="E2" s="480"/>
      <c r="F2" s="480"/>
      <c r="G2" s="480"/>
      <c r="H2" s="480"/>
      <c r="I2" s="480"/>
      <c r="J2" s="480"/>
      <c r="K2" s="480"/>
      <c r="L2" s="480"/>
      <c r="M2" s="480"/>
      <c r="N2" s="480"/>
      <c r="O2" s="480"/>
      <c r="P2" s="480"/>
      <c r="Q2" s="480"/>
      <c r="R2" s="480"/>
      <c r="S2" s="480"/>
      <c r="T2" s="480"/>
      <c r="U2" s="480"/>
    </row>
    <row r="3" spans="1:21" ht="52.5" customHeight="1" thickBot="1">
      <c r="B3" s="465" t="s">
        <v>1</v>
      </c>
      <c r="C3" s="470" t="s">
        <v>2</v>
      </c>
      <c r="D3" s="473"/>
      <c r="E3" s="473"/>
      <c r="F3" s="473"/>
      <c r="G3" s="471"/>
      <c r="H3" s="470" t="s">
        <v>3</v>
      </c>
      <c r="I3" s="473"/>
      <c r="J3" s="473"/>
      <c r="K3" s="473"/>
      <c r="L3" s="471"/>
      <c r="M3" s="468" t="s">
        <v>4</v>
      </c>
      <c r="N3" s="468" t="s">
        <v>5</v>
      </c>
      <c r="O3" s="468" t="s">
        <v>6</v>
      </c>
      <c r="P3" s="468" t="s">
        <v>7</v>
      </c>
      <c r="Q3" s="468" t="s">
        <v>8</v>
      </c>
      <c r="R3" s="470" t="s">
        <v>9</v>
      </c>
      <c r="S3" s="473"/>
      <c r="T3" s="471"/>
      <c r="U3" s="465" t="s">
        <v>10</v>
      </c>
    </row>
    <row r="4" spans="1:21" ht="20.25" customHeight="1" thickBot="1">
      <c r="B4" s="474"/>
      <c r="C4" s="465" t="s">
        <v>11</v>
      </c>
      <c r="D4" s="470" t="s">
        <v>12</v>
      </c>
      <c r="E4" s="473"/>
      <c r="F4" s="473"/>
      <c r="G4" s="471"/>
      <c r="H4" s="475" t="s">
        <v>11</v>
      </c>
      <c r="I4" s="470" t="s">
        <v>12</v>
      </c>
      <c r="J4" s="473"/>
      <c r="K4" s="473"/>
      <c r="L4" s="471"/>
      <c r="M4" s="481"/>
      <c r="N4" s="481"/>
      <c r="O4" s="481"/>
      <c r="P4" s="481"/>
      <c r="Q4" s="481"/>
      <c r="R4" s="465" t="s">
        <v>14</v>
      </c>
      <c r="S4" s="470" t="s">
        <v>15</v>
      </c>
      <c r="T4" s="471"/>
      <c r="U4" s="474"/>
    </row>
    <row r="5" spans="1:21" ht="53.25" customHeight="1" thickBot="1">
      <c r="B5" s="474"/>
      <c r="C5" s="474"/>
      <c r="D5" s="483" t="s">
        <v>16</v>
      </c>
      <c r="E5" s="470" t="s">
        <v>17</v>
      </c>
      <c r="F5" s="471"/>
      <c r="G5" s="468" t="s">
        <v>18</v>
      </c>
      <c r="H5" s="475"/>
      <c r="I5" s="489" t="s">
        <v>16</v>
      </c>
      <c r="J5" s="470" t="s">
        <v>17</v>
      </c>
      <c r="K5" s="471"/>
      <c r="L5" s="472" t="s">
        <v>18</v>
      </c>
      <c r="M5" s="481"/>
      <c r="N5" s="481"/>
      <c r="O5" s="481"/>
      <c r="P5" s="481"/>
      <c r="Q5" s="481"/>
      <c r="R5" s="474"/>
      <c r="S5" s="468" t="s">
        <v>19</v>
      </c>
      <c r="T5" s="468" t="s">
        <v>20</v>
      </c>
      <c r="U5" s="474"/>
    </row>
    <row r="6" spans="1:21" ht="219" customHeight="1" thickBot="1">
      <c r="B6" s="466"/>
      <c r="C6" s="466"/>
      <c r="D6" s="484"/>
      <c r="E6" s="405" t="s">
        <v>21</v>
      </c>
      <c r="F6" s="405" t="s">
        <v>22</v>
      </c>
      <c r="G6" s="469"/>
      <c r="H6" s="475"/>
      <c r="I6" s="488"/>
      <c r="J6" s="405" t="s">
        <v>21</v>
      </c>
      <c r="K6" s="317" t="s">
        <v>22</v>
      </c>
      <c r="L6" s="472"/>
      <c r="M6" s="469"/>
      <c r="N6" s="469"/>
      <c r="O6" s="469"/>
      <c r="P6" s="469"/>
      <c r="Q6" s="469"/>
      <c r="R6" s="466"/>
      <c r="S6" s="469"/>
      <c r="T6" s="469"/>
      <c r="U6" s="466"/>
    </row>
    <row r="7" spans="1:21" ht="18">
      <c r="B7" s="465">
        <v>1</v>
      </c>
      <c r="C7" s="465">
        <v>2</v>
      </c>
      <c r="D7" s="465">
        <v>3</v>
      </c>
      <c r="E7" s="465">
        <v>4</v>
      </c>
      <c r="F7" s="318">
        <v>5</v>
      </c>
      <c r="G7" s="465">
        <v>6</v>
      </c>
      <c r="H7" s="465">
        <v>7</v>
      </c>
      <c r="I7" s="465">
        <v>8</v>
      </c>
      <c r="J7" s="465">
        <v>9</v>
      </c>
      <c r="K7" s="318">
        <v>10</v>
      </c>
      <c r="L7" s="465">
        <v>11</v>
      </c>
      <c r="M7" s="465">
        <v>12</v>
      </c>
      <c r="N7" s="465">
        <v>13</v>
      </c>
      <c r="O7" s="465">
        <v>14</v>
      </c>
      <c r="P7" s="465">
        <v>15</v>
      </c>
      <c r="Q7" s="465">
        <v>16</v>
      </c>
      <c r="R7" s="465">
        <v>17</v>
      </c>
      <c r="S7" s="318">
        <v>18</v>
      </c>
      <c r="T7" s="465">
        <v>19</v>
      </c>
      <c r="U7" s="465">
        <v>20</v>
      </c>
    </row>
    <row r="8" spans="1:21" ht="54.75" thickBot="1">
      <c r="B8" s="466"/>
      <c r="C8" s="466"/>
      <c r="D8" s="466"/>
      <c r="E8" s="466"/>
      <c r="F8" s="362" t="s">
        <v>23</v>
      </c>
      <c r="G8" s="466"/>
      <c r="H8" s="466"/>
      <c r="I8" s="466"/>
      <c r="J8" s="466"/>
      <c r="K8" s="362" t="s">
        <v>24</v>
      </c>
      <c r="L8" s="466"/>
      <c r="M8" s="466"/>
      <c r="N8" s="466"/>
      <c r="O8" s="466"/>
      <c r="P8" s="466"/>
      <c r="Q8" s="466"/>
      <c r="R8" s="466"/>
      <c r="S8" s="362" t="s">
        <v>25</v>
      </c>
      <c r="T8" s="466"/>
      <c r="U8" s="466"/>
    </row>
    <row r="9" spans="1:21" ht="75.75" thickBot="1">
      <c r="B9" s="363" t="s">
        <v>212</v>
      </c>
      <c r="C9" s="364" t="s">
        <v>213</v>
      </c>
      <c r="D9" s="406">
        <v>100</v>
      </c>
      <c r="E9" s="407">
        <v>87</v>
      </c>
      <c r="F9" s="367">
        <f>E9/D9*100</f>
        <v>87</v>
      </c>
      <c r="G9" s="364">
        <v>10</v>
      </c>
      <c r="H9" s="368" t="s">
        <v>214</v>
      </c>
      <c r="I9" s="408">
        <v>75</v>
      </c>
      <c r="J9" s="407">
        <v>67</v>
      </c>
      <c r="K9" s="371">
        <f>J9/I9*100</f>
        <v>89.333333333333329</v>
      </c>
      <c r="L9" s="364">
        <v>10</v>
      </c>
      <c r="M9" s="364" t="s">
        <v>29</v>
      </c>
      <c r="N9" s="364" t="s">
        <v>29</v>
      </c>
      <c r="O9" s="364" t="s">
        <v>30</v>
      </c>
      <c r="P9" s="372">
        <v>27405894.949999999</v>
      </c>
      <c r="Q9" s="372">
        <v>27405894.949999999</v>
      </c>
      <c r="R9" s="372">
        <v>26978273.370000001</v>
      </c>
      <c r="S9" s="371">
        <f>R9/P9*100</f>
        <v>98.439672994513913</v>
      </c>
      <c r="T9" s="371">
        <f>R9/Q9*100</f>
        <v>98.439672994513913</v>
      </c>
      <c r="U9" s="364" t="s">
        <v>215</v>
      </c>
    </row>
    <row r="10" spans="1:21" ht="126.75" hidden="1" customHeight="1">
      <c r="B10" s="363" t="s">
        <v>55</v>
      </c>
      <c r="C10" s="364" t="s">
        <v>213</v>
      </c>
      <c r="D10" s="408"/>
      <c r="E10" s="407"/>
      <c r="F10" s="367" t="e">
        <f>E10/D10*100</f>
        <v>#DIV/0!</v>
      </c>
      <c r="G10" s="364">
        <v>10</v>
      </c>
      <c r="H10" s="409" t="s">
        <v>214</v>
      </c>
      <c r="I10" s="362"/>
      <c r="J10" s="362"/>
      <c r="K10" s="371" t="e">
        <f>J10/I10*100</f>
        <v>#DIV/0!</v>
      </c>
      <c r="L10" s="364"/>
      <c r="M10" s="364" t="s">
        <v>29</v>
      </c>
      <c r="N10" s="364" t="s">
        <v>29</v>
      </c>
      <c r="O10" s="364" t="s">
        <v>30</v>
      </c>
      <c r="P10" s="372"/>
      <c r="Q10" s="372"/>
      <c r="R10" s="410"/>
      <c r="S10" s="371" t="e">
        <f>R10/P10*100</f>
        <v>#DIV/0!</v>
      </c>
      <c r="T10" s="371" t="e">
        <f>R10/Q10*100</f>
        <v>#DIV/0!</v>
      </c>
      <c r="U10" s="364" t="s">
        <v>215</v>
      </c>
    </row>
    <row r="11" spans="1:21" ht="75.75" thickBot="1">
      <c r="B11" s="411" t="s">
        <v>136</v>
      </c>
      <c r="C11" s="412" t="s">
        <v>213</v>
      </c>
      <c r="D11" s="413">
        <v>100</v>
      </c>
      <c r="E11" s="414">
        <v>87</v>
      </c>
      <c r="F11" s="415">
        <f>E11/D11*100</f>
        <v>87</v>
      </c>
      <c r="G11" s="324">
        <v>10</v>
      </c>
      <c r="H11" s="416" t="s">
        <v>214</v>
      </c>
      <c r="I11" s="318">
        <v>75</v>
      </c>
      <c r="J11" s="318">
        <v>67</v>
      </c>
      <c r="K11" s="417">
        <f>J11/I11*100</f>
        <v>89.333333333333329</v>
      </c>
      <c r="L11" s="412">
        <v>10</v>
      </c>
      <c r="M11" s="412" t="s">
        <v>29</v>
      </c>
      <c r="N11" s="412" t="s">
        <v>29</v>
      </c>
      <c r="O11" s="412" t="s">
        <v>30</v>
      </c>
      <c r="P11" s="418">
        <v>2448885.2999999998</v>
      </c>
      <c r="Q11" s="418">
        <v>2448885.2999999998</v>
      </c>
      <c r="R11" s="419">
        <v>2321154.17</v>
      </c>
      <c r="S11" s="417">
        <f>R11/P11*100</f>
        <v>94.784111366914587</v>
      </c>
      <c r="T11" s="417">
        <f>R11/Q11*100</f>
        <v>94.784111366914587</v>
      </c>
      <c r="U11" s="364" t="s">
        <v>215</v>
      </c>
    </row>
    <row r="12" spans="1:21" ht="18">
      <c r="A12" s="431"/>
      <c r="B12" s="420" t="s">
        <v>217</v>
      </c>
      <c r="C12" s="421"/>
      <c r="D12" s="422"/>
      <c r="E12" s="422"/>
      <c r="F12" s="423"/>
      <c r="G12" s="421"/>
      <c r="H12" s="424"/>
      <c r="I12" s="421"/>
      <c r="J12" s="421"/>
      <c r="K12" s="425"/>
      <c r="L12" s="421"/>
      <c r="M12" s="421"/>
      <c r="N12" s="421"/>
      <c r="O12" s="421"/>
      <c r="P12" s="426">
        <f>P9+P11</f>
        <v>29854780.25</v>
      </c>
      <c r="Q12" s="426">
        <f>Q9+Q11</f>
        <v>29854780.25</v>
      </c>
      <c r="R12" s="426">
        <f>R9+R11</f>
        <v>29299427.539999999</v>
      </c>
      <c r="S12" s="425"/>
      <c r="T12" s="425"/>
      <c r="U12" s="421"/>
    </row>
    <row r="13" spans="1:21" ht="18">
      <c r="B13" s="375"/>
      <c r="C13" s="324"/>
      <c r="D13" s="326"/>
      <c r="E13" s="326"/>
      <c r="F13" s="327"/>
      <c r="G13" s="324"/>
      <c r="H13" s="376"/>
      <c r="I13" s="324"/>
      <c r="J13" s="324"/>
      <c r="K13" s="377"/>
      <c r="L13" s="324"/>
      <c r="M13" s="324"/>
      <c r="N13" s="324"/>
      <c r="O13" s="324"/>
      <c r="P13" s="378"/>
      <c r="Q13" s="378"/>
      <c r="R13" s="378"/>
      <c r="S13" s="377"/>
      <c r="T13" s="377"/>
      <c r="U13" s="324"/>
    </row>
    <row r="14" spans="1:21" ht="18">
      <c r="B14" s="375"/>
      <c r="C14" s="324"/>
      <c r="D14" s="326"/>
      <c r="E14" s="326"/>
      <c r="F14" s="327"/>
      <c r="G14" s="324"/>
      <c r="H14" s="376"/>
      <c r="I14" s="324"/>
      <c r="J14" s="324"/>
      <c r="K14" s="377"/>
      <c r="L14" s="324"/>
      <c r="M14" s="324"/>
      <c r="N14" s="324"/>
      <c r="O14" s="324"/>
      <c r="P14" s="378"/>
      <c r="Q14" s="378"/>
      <c r="R14" s="378"/>
      <c r="S14" s="377"/>
      <c r="T14" s="377"/>
      <c r="U14" s="324"/>
    </row>
    <row r="18" spans="2:8" ht="23.25">
      <c r="B18" s="307" t="s">
        <v>170</v>
      </c>
      <c r="C18" s="307"/>
      <c r="D18" s="358"/>
      <c r="E18" s="427"/>
      <c r="F18" s="427"/>
      <c r="H18" s="427" t="s">
        <v>164</v>
      </c>
    </row>
    <row r="19" spans="2:8" ht="23.25">
      <c r="B19" s="307"/>
      <c r="C19" s="308"/>
      <c r="D19" s="482" t="s">
        <v>46</v>
      </c>
      <c r="E19" s="482"/>
      <c r="F19" s="308"/>
      <c r="H19" s="429" t="s">
        <v>47</v>
      </c>
    </row>
    <row r="20" spans="2:8" ht="23.25">
      <c r="B20" s="307"/>
      <c r="C20" s="308"/>
      <c r="D20" s="309"/>
      <c r="E20" s="308"/>
      <c r="F20" s="308"/>
    </row>
    <row r="21" spans="2:8" ht="23.25">
      <c r="B21" s="307"/>
      <c r="C21" s="308"/>
      <c r="D21" s="309"/>
      <c r="E21" s="308"/>
      <c r="F21" s="308"/>
    </row>
    <row r="22" spans="2:8" ht="23.25">
      <c r="B22" s="307"/>
      <c r="C22" s="307"/>
      <c r="D22" s="307"/>
      <c r="E22" s="309"/>
      <c r="F22" s="309"/>
    </row>
    <row r="23" spans="2:8" ht="23.25">
      <c r="B23" s="307"/>
      <c r="C23" s="307"/>
      <c r="D23" s="307"/>
      <c r="E23" s="309"/>
      <c r="F23" s="309"/>
    </row>
    <row r="24" spans="2:8" ht="23.25">
      <c r="B24" s="307" t="s">
        <v>61</v>
      </c>
      <c r="C24" s="312"/>
      <c r="D24" s="309"/>
      <c r="E24" s="467" t="s">
        <v>258</v>
      </c>
      <c r="F24" s="467"/>
      <c r="H24" s="309"/>
    </row>
    <row r="25" spans="2:8" ht="23.25">
      <c r="B25" s="307"/>
      <c r="C25" s="308" t="s">
        <v>46</v>
      </c>
      <c r="D25" s="309"/>
      <c r="E25" s="464" t="s">
        <v>47</v>
      </c>
      <c r="F25" s="464"/>
    </row>
  </sheetData>
  <mergeCells count="46">
    <mergeCell ref="C1:U1"/>
    <mergeCell ref="C2:U2"/>
    <mergeCell ref="B3:B6"/>
    <mergeCell ref="C3:G3"/>
    <mergeCell ref="H3:L3"/>
    <mergeCell ref="M3:M6"/>
    <mergeCell ref="N3:N6"/>
    <mergeCell ref="O3:O6"/>
    <mergeCell ref="P3:P6"/>
    <mergeCell ref="Q3:Q6"/>
    <mergeCell ref="T5:T6"/>
    <mergeCell ref="R3:T3"/>
    <mergeCell ref="U3:U6"/>
    <mergeCell ref="C4:C6"/>
    <mergeCell ref="D4:G4"/>
    <mergeCell ref="H4:H6"/>
    <mergeCell ref="I4:L4"/>
    <mergeCell ref="R4:R6"/>
    <mergeCell ref="S4:T4"/>
    <mergeCell ref="D5:D6"/>
    <mergeCell ref="E5:F5"/>
    <mergeCell ref="G5:G6"/>
    <mergeCell ref="I5:I6"/>
    <mergeCell ref="J5:K5"/>
    <mergeCell ref="L5:L6"/>
    <mergeCell ref="S5:S6"/>
    <mergeCell ref="B7:B8"/>
    <mergeCell ref="C7:C8"/>
    <mergeCell ref="D7:D8"/>
    <mergeCell ref="E7:E8"/>
    <mergeCell ref="G7:G8"/>
    <mergeCell ref="T7:T8"/>
    <mergeCell ref="U7:U8"/>
    <mergeCell ref="D19:E19"/>
    <mergeCell ref="I7:I8"/>
    <mergeCell ref="J7:J8"/>
    <mergeCell ref="L7:L8"/>
    <mergeCell ref="M7:M8"/>
    <mergeCell ref="N7:N8"/>
    <mergeCell ref="O7:O8"/>
    <mergeCell ref="H7:H8"/>
    <mergeCell ref="E24:F24"/>
    <mergeCell ref="E25:F25"/>
    <mergeCell ref="P7:P8"/>
    <mergeCell ref="Q7:Q8"/>
    <mergeCell ref="R7:R8"/>
  </mergeCells>
  <pageMargins left="0.39400000000000002" right="0.39400000000000002" top="0.748" bottom="0.748" header="0.315" footer="0.315"/>
  <pageSetup paperSize="9" scale="38" fitToHeight="0" orientation="landscape" useFirstPageNumber="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zoomScale="75" workbookViewId="0">
      <pane xSplit="1" ySplit="6" topLeftCell="B7" activePane="bottomRight" state="frozen"/>
      <selection activeCell="B7" sqref="B7:B8"/>
      <selection pane="topRight" activeCell="B7" sqref="B7:B8"/>
      <selection pane="bottomLeft" activeCell="B7" sqref="B7:B8"/>
      <selection pane="bottomRight" activeCell="B7" sqref="B7:B8"/>
    </sheetView>
  </sheetViews>
  <sheetFormatPr defaultColWidth="10" defaultRowHeight="15"/>
  <cols>
    <col min="1" max="1" width="10" style="255"/>
    <col min="2" max="2" width="49.28515625" style="255" customWidth="1"/>
    <col min="3" max="3" width="27.140625" style="255" customWidth="1"/>
    <col min="4" max="4" width="14.85546875" style="255" customWidth="1"/>
    <col min="5" max="5" width="13.7109375" style="255" customWidth="1"/>
    <col min="6" max="6" width="13.85546875" style="255" customWidth="1"/>
    <col min="7" max="7" width="15.7109375" style="255" customWidth="1"/>
    <col min="8" max="8" width="27.140625" style="255" customWidth="1"/>
    <col min="9" max="9" width="14.42578125" style="255" customWidth="1"/>
    <col min="10" max="10" width="16.5703125" style="255" customWidth="1"/>
    <col min="11" max="11" width="15.5703125" style="255" customWidth="1"/>
    <col min="12" max="12" width="14" style="255" customWidth="1"/>
    <col min="13" max="13" width="17.140625" style="255" customWidth="1"/>
    <col min="14" max="14" width="17.28515625" style="255" customWidth="1"/>
    <col min="15" max="15" width="14.42578125" style="255" customWidth="1"/>
    <col min="16" max="16" width="23.42578125" style="255" customWidth="1"/>
    <col min="17" max="17" width="21.5703125" style="255" customWidth="1"/>
    <col min="18" max="18" width="19" style="255" customWidth="1"/>
    <col min="19" max="19" width="13" style="255" customWidth="1"/>
    <col min="20" max="20" width="15.140625" style="255" customWidth="1"/>
    <col min="21" max="21" width="17.7109375" style="255" customWidth="1"/>
    <col min="22" max="16384" width="10" style="255"/>
  </cols>
  <sheetData>
    <row r="1" spans="1:21" ht="105" customHeight="1">
      <c r="C1" s="478" t="s">
        <v>153</v>
      </c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</row>
    <row r="2" spans="1:21" ht="105" customHeight="1" thickBot="1">
      <c r="C2" s="480" t="s">
        <v>259</v>
      </c>
      <c r="D2" s="480"/>
      <c r="E2" s="480"/>
      <c r="F2" s="480"/>
      <c r="G2" s="480"/>
      <c r="H2" s="480"/>
      <c r="I2" s="480"/>
      <c r="J2" s="480"/>
      <c r="K2" s="480"/>
      <c r="L2" s="480"/>
      <c r="M2" s="480"/>
      <c r="N2" s="480"/>
      <c r="O2" s="480"/>
      <c r="P2" s="480"/>
      <c r="Q2" s="480"/>
      <c r="R2" s="480"/>
      <c r="S2" s="480"/>
      <c r="T2" s="480"/>
      <c r="U2" s="480"/>
    </row>
    <row r="3" spans="1:21" ht="52.5" customHeight="1" thickBot="1">
      <c r="B3" s="465" t="s">
        <v>1</v>
      </c>
      <c r="C3" s="470" t="s">
        <v>2</v>
      </c>
      <c r="D3" s="473"/>
      <c r="E3" s="473"/>
      <c r="F3" s="473"/>
      <c r="G3" s="471"/>
      <c r="H3" s="470" t="s">
        <v>3</v>
      </c>
      <c r="I3" s="473"/>
      <c r="J3" s="473"/>
      <c r="K3" s="473"/>
      <c r="L3" s="471"/>
      <c r="M3" s="468" t="s">
        <v>4</v>
      </c>
      <c r="N3" s="468" t="s">
        <v>5</v>
      </c>
      <c r="O3" s="468" t="s">
        <v>6</v>
      </c>
      <c r="P3" s="468" t="s">
        <v>7</v>
      </c>
      <c r="Q3" s="468" t="s">
        <v>8</v>
      </c>
      <c r="R3" s="470" t="s">
        <v>9</v>
      </c>
      <c r="S3" s="473"/>
      <c r="T3" s="471"/>
      <c r="U3" s="465" t="s">
        <v>10</v>
      </c>
    </row>
    <row r="4" spans="1:21" ht="18.75" customHeight="1" thickBot="1">
      <c r="B4" s="474"/>
      <c r="C4" s="465" t="s">
        <v>11</v>
      </c>
      <c r="D4" s="470" t="s">
        <v>12</v>
      </c>
      <c r="E4" s="473"/>
      <c r="F4" s="473"/>
      <c r="G4" s="471"/>
      <c r="H4" s="475" t="s">
        <v>11</v>
      </c>
      <c r="I4" s="470" t="s">
        <v>12</v>
      </c>
      <c r="J4" s="473"/>
      <c r="K4" s="473"/>
      <c r="L4" s="471"/>
      <c r="M4" s="481"/>
      <c r="N4" s="481"/>
      <c r="O4" s="481"/>
      <c r="P4" s="481"/>
      <c r="Q4" s="481"/>
      <c r="R4" s="465" t="s">
        <v>14</v>
      </c>
      <c r="S4" s="470" t="s">
        <v>15</v>
      </c>
      <c r="T4" s="471"/>
      <c r="U4" s="474"/>
    </row>
    <row r="5" spans="1:21" ht="53.25" customHeight="1" thickBot="1">
      <c r="B5" s="474"/>
      <c r="C5" s="474"/>
      <c r="D5" s="489" t="s">
        <v>16</v>
      </c>
      <c r="E5" s="470" t="s">
        <v>17</v>
      </c>
      <c r="F5" s="471"/>
      <c r="G5" s="489" t="s">
        <v>18</v>
      </c>
      <c r="H5" s="475"/>
      <c r="I5" s="489" t="s">
        <v>16</v>
      </c>
      <c r="J5" s="470" t="s">
        <v>17</v>
      </c>
      <c r="K5" s="471"/>
      <c r="L5" s="472" t="s">
        <v>18</v>
      </c>
      <c r="M5" s="481"/>
      <c r="N5" s="481"/>
      <c r="O5" s="481"/>
      <c r="P5" s="481"/>
      <c r="Q5" s="481"/>
      <c r="R5" s="474"/>
      <c r="S5" s="468" t="s">
        <v>19</v>
      </c>
      <c r="T5" s="468" t="s">
        <v>20</v>
      </c>
      <c r="U5" s="474"/>
    </row>
    <row r="6" spans="1:21" ht="217.5" customHeight="1" thickBot="1">
      <c r="B6" s="466"/>
      <c r="C6" s="466"/>
      <c r="D6" s="488"/>
      <c r="E6" s="405" t="s">
        <v>21</v>
      </c>
      <c r="F6" s="405" t="s">
        <v>22</v>
      </c>
      <c r="G6" s="488"/>
      <c r="H6" s="475"/>
      <c r="I6" s="488"/>
      <c r="J6" s="405" t="s">
        <v>21</v>
      </c>
      <c r="K6" s="405" t="s">
        <v>22</v>
      </c>
      <c r="L6" s="472"/>
      <c r="M6" s="469"/>
      <c r="N6" s="469"/>
      <c r="O6" s="469"/>
      <c r="P6" s="469"/>
      <c r="Q6" s="469"/>
      <c r="R6" s="466"/>
      <c r="S6" s="469"/>
      <c r="T6" s="469"/>
      <c r="U6" s="466"/>
    </row>
    <row r="7" spans="1:21" ht="18">
      <c r="B7" s="465">
        <v>1</v>
      </c>
      <c r="C7" s="465">
        <v>2</v>
      </c>
      <c r="D7" s="465">
        <v>3</v>
      </c>
      <c r="E7" s="465">
        <v>4</v>
      </c>
      <c r="F7" s="318">
        <v>5</v>
      </c>
      <c r="G7" s="465">
        <v>6</v>
      </c>
      <c r="H7" s="465">
        <v>7</v>
      </c>
      <c r="I7" s="465">
        <v>8</v>
      </c>
      <c r="J7" s="465">
        <v>9</v>
      </c>
      <c r="K7" s="318">
        <v>10</v>
      </c>
      <c r="L7" s="465">
        <v>11</v>
      </c>
      <c r="M7" s="465">
        <v>12</v>
      </c>
      <c r="N7" s="465">
        <v>13</v>
      </c>
      <c r="O7" s="465">
        <v>14</v>
      </c>
      <c r="P7" s="465">
        <v>15</v>
      </c>
      <c r="Q7" s="465">
        <v>16</v>
      </c>
      <c r="R7" s="465">
        <v>17</v>
      </c>
      <c r="S7" s="318">
        <v>18</v>
      </c>
      <c r="T7" s="465">
        <v>19</v>
      </c>
      <c r="U7" s="465">
        <v>20</v>
      </c>
    </row>
    <row r="8" spans="1:21" ht="54.75" thickBot="1">
      <c r="B8" s="466"/>
      <c r="C8" s="466"/>
      <c r="D8" s="466"/>
      <c r="E8" s="466"/>
      <c r="F8" s="362" t="s">
        <v>23</v>
      </c>
      <c r="G8" s="466"/>
      <c r="H8" s="466"/>
      <c r="I8" s="466"/>
      <c r="J8" s="466"/>
      <c r="K8" s="362" t="s">
        <v>24</v>
      </c>
      <c r="L8" s="466"/>
      <c r="M8" s="466"/>
      <c r="N8" s="466"/>
      <c r="O8" s="466"/>
      <c r="P8" s="466"/>
      <c r="Q8" s="466"/>
      <c r="R8" s="466"/>
      <c r="S8" s="362" t="s">
        <v>25</v>
      </c>
      <c r="T8" s="466"/>
      <c r="U8" s="466"/>
    </row>
    <row r="9" spans="1:21" ht="75.75" thickBot="1">
      <c r="B9" s="363" t="s">
        <v>212</v>
      </c>
      <c r="C9" s="364" t="s">
        <v>213</v>
      </c>
      <c r="D9" s="406">
        <v>270</v>
      </c>
      <c r="E9" s="407">
        <v>249</v>
      </c>
      <c r="F9" s="367">
        <f>E9/D9*100</f>
        <v>92.222222222222229</v>
      </c>
      <c r="G9" s="364">
        <v>10</v>
      </c>
      <c r="H9" s="368" t="s">
        <v>214</v>
      </c>
      <c r="I9" s="408">
        <v>75</v>
      </c>
      <c r="J9" s="407">
        <v>60</v>
      </c>
      <c r="K9" s="371">
        <f>J9/I9*100</f>
        <v>80</v>
      </c>
      <c r="L9" s="364">
        <v>10</v>
      </c>
      <c r="M9" s="364" t="s">
        <v>29</v>
      </c>
      <c r="N9" s="364" t="s">
        <v>29</v>
      </c>
      <c r="O9" s="364" t="s">
        <v>30</v>
      </c>
      <c r="P9" s="372">
        <v>67166971.670000002</v>
      </c>
      <c r="Q9" s="372">
        <v>66984864</v>
      </c>
      <c r="R9" s="372">
        <v>66641400.880000003</v>
      </c>
      <c r="S9" s="371">
        <f>R9/P9*100</f>
        <v>99.217516024717938</v>
      </c>
      <c r="T9" s="371">
        <f>R9/Q9*100</f>
        <v>99.487252642626856</v>
      </c>
      <c r="U9" s="364" t="s">
        <v>215</v>
      </c>
    </row>
    <row r="10" spans="1:21" ht="126.75" hidden="1" customHeight="1">
      <c r="B10" s="363" t="s">
        <v>55</v>
      </c>
      <c r="C10" s="364" t="s">
        <v>213</v>
      </c>
      <c r="D10" s="408"/>
      <c r="E10" s="407"/>
      <c r="F10" s="367" t="e">
        <f>E10/D10*100</f>
        <v>#DIV/0!</v>
      </c>
      <c r="G10" s="364">
        <v>10</v>
      </c>
      <c r="H10" s="409" t="s">
        <v>214</v>
      </c>
      <c r="I10" s="362"/>
      <c r="J10" s="362"/>
      <c r="K10" s="371" t="e">
        <f>J10/I10*100</f>
        <v>#DIV/0!</v>
      </c>
      <c r="L10" s="364"/>
      <c r="M10" s="364" t="s">
        <v>29</v>
      </c>
      <c r="N10" s="364" t="s">
        <v>72</v>
      </c>
      <c r="O10" s="364" t="s">
        <v>30</v>
      </c>
      <c r="P10" s="372"/>
      <c r="Q10" s="410"/>
      <c r="R10" s="410"/>
      <c r="S10" s="371" t="e">
        <f>R10/P10*100</f>
        <v>#DIV/0!</v>
      </c>
      <c r="T10" s="371" t="e">
        <f>R10/Q10*100</f>
        <v>#DIV/0!</v>
      </c>
      <c r="U10" s="364" t="s">
        <v>215</v>
      </c>
    </row>
    <row r="11" spans="1:21" ht="75.75" thickBot="1">
      <c r="B11" s="411" t="s">
        <v>136</v>
      </c>
      <c r="C11" s="412" t="s">
        <v>213</v>
      </c>
      <c r="D11" s="413">
        <v>270</v>
      </c>
      <c r="E11" s="414">
        <v>249</v>
      </c>
      <c r="F11" s="415">
        <f>E11/D11*100</f>
        <v>92.222222222222229</v>
      </c>
      <c r="G11" s="324">
        <v>10</v>
      </c>
      <c r="H11" s="416" t="s">
        <v>214</v>
      </c>
      <c r="I11" s="318">
        <v>75</v>
      </c>
      <c r="J11" s="318">
        <v>60</v>
      </c>
      <c r="K11" s="417">
        <f>J11/I11*100</f>
        <v>80</v>
      </c>
      <c r="L11" s="412">
        <v>10</v>
      </c>
      <c r="M11" s="412" t="s">
        <v>29</v>
      </c>
      <c r="N11" s="364" t="s">
        <v>29</v>
      </c>
      <c r="O11" s="412" t="s">
        <v>30</v>
      </c>
      <c r="P11" s="418">
        <v>6130508.2000000002</v>
      </c>
      <c r="Q11" s="419">
        <v>6076112.4000000004</v>
      </c>
      <c r="R11" s="419">
        <v>5973519.5300000003</v>
      </c>
      <c r="S11" s="417">
        <f>R11/P11*100</f>
        <v>97.439222575381265</v>
      </c>
      <c r="T11" s="417">
        <f>R11/Q11*100</f>
        <v>98.311537653582576</v>
      </c>
      <c r="U11" s="364" t="s">
        <v>215</v>
      </c>
    </row>
    <row r="12" spans="1:21" ht="18">
      <c r="A12" s="431"/>
      <c r="B12" s="420" t="s">
        <v>217</v>
      </c>
      <c r="C12" s="421"/>
      <c r="D12" s="422"/>
      <c r="E12" s="422"/>
      <c r="F12" s="423"/>
      <c r="G12" s="421"/>
      <c r="H12" s="424"/>
      <c r="I12" s="421"/>
      <c r="J12" s="421"/>
      <c r="K12" s="425"/>
      <c r="L12" s="421"/>
      <c r="M12" s="421"/>
      <c r="N12" s="421"/>
      <c r="O12" s="421"/>
      <c r="P12" s="426">
        <f>P9+P11</f>
        <v>73297479.870000005</v>
      </c>
      <c r="Q12" s="426">
        <f>Q9+Q11</f>
        <v>73060976.400000006</v>
      </c>
      <c r="R12" s="426">
        <f>R9+R11</f>
        <v>72614920.409999996</v>
      </c>
      <c r="S12" s="425"/>
      <c r="T12" s="425"/>
      <c r="U12" s="430"/>
    </row>
    <row r="13" spans="1:21" ht="18">
      <c r="B13" s="375"/>
      <c r="C13" s="324"/>
      <c r="D13" s="326"/>
      <c r="E13" s="326"/>
      <c r="F13" s="327"/>
      <c r="G13" s="324"/>
      <c r="H13" s="376"/>
      <c r="I13" s="324"/>
      <c r="J13" s="324"/>
      <c r="K13" s="377"/>
      <c r="L13" s="324"/>
      <c r="M13" s="324"/>
      <c r="N13" s="324"/>
      <c r="O13" s="324"/>
      <c r="P13" s="378"/>
      <c r="Q13" s="378"/>
      <c r="R13" s="378"/>
      <c r="S13" s="377"/>
      <c r="T13" s="377"/>
      <c r="U13" s="324"/>
    </row>
    <row r="14" spans="1:21" ht="18">
      <c r="B14" s="375"/>
      <c r="C14" s="324"/>
      <c r="D14" s="326"/>
      <c r="E14" s="326"/>
      <c r="F14" s="327"/>
      <c r="G14" s="324"/>
      <c r="H14" s="376"/>
      <c r="I14" s="324"/>
      <c r="J14" s="324"/>
      <c r="K14" s="377"/>
      <c r="L14" s="324"/>
      <c r="M14" s="324"/>
      <c r="N14" s="324"/>
      <c r="O14" s="324"/>
      <c r="P14" s="378"/>
      <c r="Q14" s="378"/>
      <c r="R14" s="378"/>
      <c r="S14" s="377"/>
      <c r="T14" s="377"/>
      <c r="U14" s="324"/>
    </row>
    <row r="18" spans="2:8" ht="23.25">
      <c r="B18" s="307" t="s">
        <v>170</v>
      </c>
      <c r="C18" s="307"/>
      <c r="D18" s="358"/>
      <c r="E18" s="427"/>
      <c r="F18" s="427"/>
      <c r="H18" s="427" t="s">
        <v>164</v>
      </c>
    </row>
    <row r="19" spans="2:8" ht="23.25">
      <c r="B19" s="307"/>
      <c r="C19" s="308"/>
      <c r="D19" s="482" t="s">
        <v>46</v>
      </c>
      <c r="E19" s="482"/>
      <c r="F19" s="428"/>
      <c r="H19" s="429" t="s">
        <v>47</v>
      </c>
    </row>
    <row r="20" spans="2:8" ht="23.25">
      <c r="B20" s="307"/>
      <c r="C20" s="308"/>
      <c r="D20" s="309"/>
      <c r="E20" s="308"/>
      <c r="F20" s="308"/>
    </row>
    <row r="21" spans="2:8" ht="23.25">
      <c r="B21" s="307"/>
      <c r="C21" s="308"/>
      <c r="D21" s="309"/>
      <c r="E21" s="308"/>
      <c r="F21" s="308"/>
    </row>
    <row r="22" spans="2:8" ht="23.25">
      <c r="B22" s="307"/>
      <c r="C22" s="307"/>
      <c r="D22" s="307"/>
      <c r="E22" s="309"/>
      <c r="F22" s="309"/>
    </row>
    <row r="23" spans="2:8" ht="23.25">
      <c r="B23" s="307"/>
      <c r="C23" s="307"/>
      <c r="D23" s="307"/>
      <c r="E23" s="309"/>
      <c r="F23" s="309"/>
    </row>
    <row r="24" spans="2:8" ht="23.25">
      <c r="B24" s="307" t="s">
        <v>61</v>
      </c>
      <c r="C24" s="312"/>
      <c r="D24" s="309"/>
      <c r="E24" s="467" t="s">
        <v>260</v>
      </c>
      <c r="F24" s="467"/>
      <c r="H24" s="309"/>
    </row>
    <row r="25" spans="2:8" ht="23.25">
      <c r="B25" s="307"/>
      <c r="C25" s="308" t="s">
        <v>46</v>
      </c>
      <c r="D25" s="309"/>
      <c r="E25" s="464" t="s">
        <v>47</v>
      </c>
      <c r="F25" s="464"/>
    </row>
  </sheetData>
  <mergeCells count="46">
    <mergeCell ref="C1:U1"/>
    <mergeCell ref="C2:U2"/>
    <mergeCell ref="B3:B6"/>
    <mergeCell ref="C3:G3"/>
    <mergeCell ref="H3:L3"/>
    <mergeCell ref="M3:M6"/>
    <mergeCell ref="N3:N6"/>
    <mergeCell ref="O3:O6"/>
    <mergeCell ref="P3:P6"/>
    <mergeCell ref="Q3:Q6"/>
    <mergeCell ref="T5:T6"/>
    <mergeCell ref="R3:T3"/>
    <mergeCell ref="U3:U6"/>
    <mergeCell ref="C4:C6"/>
    <mergeCell ref="D4:G4"/>
    <mergeCell ref="H4:H6"/>
    <mergeCell ref="I4:L4"/>
    <mergeCell ref="R4:R6"/>
    <mergeCell ref="S4:T4"/>
    <mergeCell ref="D5:D6"/>
    <mergeCell ref="E5:F5"/>
    <mergeCell ref="G5:G6"/>
    <mergeCell ref="I5:I6"/>
    <mergeCell ref="J5:K5"/>
    <mergeCell ref="L5:L6"/>
    <mergeCell ref="S5:S6"/>
    <mergeCell ref="B7:B8"/>
    <mergeCell ref="C7:C8"/>
    <mergeCell ref="D7:D8"/>
    <mergeCell ref="E7:E8"/>
    <mergeCell ref="G7:G8"/>
    <mergeCell ref="T7:T8"/>
    <mergeCell ref="U7:U8"/>
    <mergeCell ref="D19:E19"/>
    <mergeCell ref="I7:I8"/>
    <mergeCell ref="J7:J8"/>
    <mergeCell ref="L7:L8"/>
    <mergeCell ref="M7:M8"/>
    <mergeCell ref="N7:N8"/>
    <mergeCell ref="O7:O8"/>
    <mergeCell ref="H7:H8"/>
    <mergeCell ref="E24:F24"/>
    <mergeCell ref="E25:F25"/>
    <mergeCell ref="P7:P8"/>
    <mergeCell ref="Q7:Q8"/>
    <mergeCell ref="R7:R8"/>
  </mergeCells>
  <pageMargins left="0.39400000000000002" right="0.39400000000000002" top="0.748" bottom="0.748" header="0.315" footer="0.315"/>
  <pageSetup paperSize="9" scale="37" fitToHeight="0" orientation="landscape" useFirstPageNumber="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zoomScale="75" workbookViewId="0">
      <pane xSplit="1" ySplit="6" topLeftCell="B7" activePane="bottomRight" state="frozen"/>
      <selection activeCell="B7" sqref="B7:B8"/>
      <selection pane="topRight" activeCell="B7" sqref="B7:B8"/>
      <selection pane="bottomLeft" activeCell="B7" sqref="B7:B8"/>
      <selection pane="bottomRight" activeCell="B7" sqref="B7:B8"/>
    </sheetView>
  </sheetViews>
  <sheetFormatPr defaultColWidth="10" defaultRowHeight="15"/>
  <cols>
    <col min="1" max="1" width="10" style="255"/>
    <col min="2" max="2" width="49.28515625" style="255" customWidth="1"/>
    <col min="3" max="3" width="27.140625" style="255" customWidth="1"/>
    <col min="4" max="4" width="14.85546875" style="255" customWidth="1"/>
    <col min="5" max="5" width="13.7109375" style="255" customWidth="1"/>
    <col min="6" max="6" width="13.85546875" style="255" customWidth="1"/>
    <col min="7" max="7" width="15.7109375" style="255" customWidth="1"/>
    <col min="8" max="8" width="27.140625" style="255" customWidth="1"/>
    <col min="9" max="9" width="14.42578125" style="255" customWidth="1"/>
    <col min="10" max="10" width="14.5703125" style="255" customWidth="1"/>
    <col min="11" max="11" width="13.85546875" style="255" customWidth="1"/>
    <col min="12" max="12" width="12.5703125" style="255" customWidth="1"/>
    <col min="13" max="13" width="17.140625" style="255" customWidth="1"/>
    <col min="14" max="14" width="17.28515625" style="255" customWidth="1"/>
    <col min="15" max="15" width="14.42578125" style="255" customWidth="1"/>
    <col min="16" max="16" width="23.42578125" style="255" customWidth="1"/>
    <col min="17" max="17" width="21.5703125" style="255" customWidth="1"/>
    <col min="18" max="18" width="18.28515625" style="255" customWidth="1"/>
    <col min="19" max="19" width="13" style="255" customWidth="1"/>
    <col min="20" max="20" width="15.140625" style="255" customWidth="1"/>
    <col min="21" max="21" width="17.7109375" style="255" customWidth="1"/>
    <col min="22" max="16384" width="10" style="255"/>
  </cols>
  <sheetData>
    <row r="1" spans="1:21" ht="105" customHeight="1">
      <c r="C1" s="478" t="s">
        <v>153</v>
      </c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</row>
    <row r="2" spans="1:21" ht="105" customHeight="1" thickBot="1">
      <c r="C2" s="480" t="s">
        <v>261</v>
      </c>
      <c r="D2" s="480"/>
      <c r="E2" s="480"/>
      <c r="F2" s="480"/>
      <c r="G2" s="480"/>
      <c r="H2" s="480"/>
      <c r="I2" s="480"/>
      <c r="J2" s="480"/>
      <c r="K2" s="480"/>
      <c r="L2" s="480"/>
      <c r="M2" s="480"/>
      <c r="N2" s="480"/>
      <c r="O2" s="480"/>
      <c r="P2" s="480"/>
      <c r="Q2" s="480"/>
      <c r="R2" s="480"/>
      <c r="S2" s="480"/>
      <c r="T2" s="480"/>
      <c r="U2" s="480"/>
    </row>
    <row r="3" spans="1:21" ht="52.5" customHeight="1" thickBot="1">
      <c r="B3" s="465" t="s">
        <v>1</v>
      </c>
      <c r="C3" s="470" t="s">
        <v>2</v>
      </c>
      <c r="D3" s="473"/>
      <c r="E3" s="473"/>
      <c r="F3" s="473"/>
      <c r="G3" s="471"/>
      <c r="H3" s="470" t="s">
        <v>3</v>
      </c>
      <c r="I3" s="473"/>
      <c r="J3" s="473"/>
      <c r="K3" s="473"/>
      <c r="L3" s="471"/>
      <c r="M3" s="468" t="s">
        <v>4</v>
      </c>
      <c r="N3" s="468" t="s">
        <v>5</v>
      </c>
      <c r="O3" s="468" t="s">
        <v>6</v>
      </c>
      <c r="P3" s="468" t="s">
        <v>7</v>
      </c>
      <c r="Q3" s="468" t="s">
        <v>8</v>
      </c>
      <c r="R3" s="470" t="s">
        <v>9</v>
      </c>
      <c r="S3" s="473"/>
      <c r="T3" s="471"/>
      <c r="U3" s="465" t="s">
        <v>10</v>
      </c>
    </row>
    <row r="4" spans="1:21" ht="21" customHeight="1" thickBot="1">
      <c r="B4" s="474"/>
      <c r="C4" s="465" t="s">
        <v>11</v>
      </c>
      <c r="D4" s="470" t="s">
        <v>12</v>
      </c>
      <c r="E4" s="473"/>
      <c r="F4" s="473"/>
      <c r="G4" s="471"/>
      <c r="H4" s="475" t="s">
        <v>11</v>
      </c>
      <c r="I4" s="470" t="s">
        <v>12</v>
      </c>
      <c r="J4" s="473"/>
      <c r="K4" s="473"/>
      <c r="L4" s="471"/>
      <c r="M4" s="481"/>
      <c r="N4" s="481"/>
      <c r="O4" s="481"/>
      <c r="P4" s="481"/>
      <c r="Q4" s="481"/>
      <c r="R4" s="465" t="s">
        <v>14</v>
      </c>
      <c r="S4" s="470" t="s">
        <v>15</v>
      </c>
      <c r="T4" s="471"/>
      <c r="U4" s="474"/>
    </row>
    <row r="5" spans="1:21" ht="53.25" customHeight="1" thickBot="1">
      <c r="B5" s="474"/>
      <c r="C5" s="474"/>
      <c r="D5" s="489" t="s">
        <v>16</v>
      </c>
      <c r="E5" s="470" t="s">
        <v>17</v>
      </c>
      <c r="F5" s="471"/>
      <c r="G5" s="489" t="s">
        <v>18</v>
      </c>
      <c r="H5" s="475"/>
      <c r="I5" s="489" t="s">
        <v>16</v>
      </c>
      <c r="J5" s="470" t="s">
        <v>17</v>
      </c>
      <c r="K5" s="471"/>
      <c r="L5" s="487" t="s">
        <v>18</v>
      </c>
      <c r="M5" s="481"/>
      <c r="N5" s="481"/>
      <c r="O5" s="481"/>
      <c r="P5" s="481"/>
      <c r="Q5" s="481"/>
      <c r="R5" s="474"/>
      <c r="S5" s="468" t="s">
        <v>19</v>
      </c>
      <c r="T5" s="468" t="s">
        <v>20</v>
      </c>
      <c r="U5" s="474"/>
    </row>
    <row r="6" spans="1:21" ht="217.5" customHeight="1" thickBot="1">
      <c r="B6" s="466"/>
      <c r="C6" s="466"/>
      <c r="D6" s="488"/>
      <c r="E6" s="405" t="s">
        <v>21</v>
      </c>
      <c r="F6" s="405" t="s">
        <v>22</v>
      </c>
      <c r="G6" s="488"/>
      <c r="H6" s="475"/>
      <c r="I6" s="488"/>
      <c r="J6" s="405" t="s">
        <v>21</v>
      </c>
      <c r="K6" s="405" t="s">
        <v>22</v>
      </c>
      <c r="L6" s="487"/>
      <c r="M6" s="469"/>
      <c r="N6" s="469"/>
      <c r="O6" s="469"/>
      <c r="P6" s="469"/>
      <c r="Q6" s="469"/>
      <c r="R6" s="466"/>
      <c r="S6" s="469"/>
      <c r="T6" s="469"/>
      <c r="U6" s="466"/>
    </row>
    <row r="7" spans="1:21" ht="18">
      <c r="B7" s="465">
        <v>1</v>
      </c>
      <c r="C7" s="465">
        <v>2</v>
      </c>
      <c r="D7" s="465">
        <v>3</v>
      </c>
      <c r="E7" s="465">
        <v>4</v>
      </c>
      <c r="F7" s="318">
        <v>5</v>
      </c>
      <c r="G7" s="465">
        <v>6</v>
      </c>
      <c r="H7" s="465">
        <v>7</v>
      </c>
      <c r="I7" s="465">
        <v>8</v>
      </c>
      <c r="J7" s="465">
        <v>9</v>
      </c>
      <c r="K7" s="318">
        <v>10</v>
      </c>
      <c r="L7" s="465">
        <v>11</v>
      </c>
      <c r="M7" s="465">
        <v>12</v>
      </c>
      <c r="N7" s="465">
        <v>13</v>
      </c>
      <c r="O7" s="465">
        <v>14</v>
      </c>
      <c r="P7" s="465">
        <v>15</v>
      </c>
      <c r="Q7" s="465">
        <v>16</v>
      </c>
      <c r="R7" s="465">
        <v>17</v>
      </c>
      <c r="S7" s="318">
        <v>18</v>
      </c>
      <c r="T7" s="465">
        <v>19</v>
      </c>
      <c r="U7" s="465">
        <v>20</v>
      </c>
    </row>
    <row r="8" spans="1:21" ht="54.75" thickBot="1">
      <c r="B8" s="466"/>
      <c r="C8" s="466"/>
      <c r="D8" s="466"/>
      <c r="E8" s="466"/>
      <c r="F8" s="362" t="s">
        <v>23</v>
      </c>
      <c r="G8" s="466"/>
      <c r="H8" s="466"/>
      <c r="I8" s="466"/>
      <c r="J8" s="466"/>
      <c r="K8" s="362" t="s">
        <v>24</v>
      </c>
      <c r="L8" s="466"/>
      <c r="M8" s="466"/>
      <c r="N8" s="466"/>
      <c r="O8" s="466"/>
      <c r="P8" s="466"/>
      <c r="Q8" s="466"/>
      <c r="R8" s="466"/>
      <c r="S8" s="362" t="s">
        <v>25</v>
      </c>
      <c r="T8" s="466"/>
      <c r="U8" s="466"/>
    </row>
    <row r="9" spans="1:21" ht="75.75" thickBot="1">
      <c r="B9" s="363" t="s">
        <v>212</v>
      </c>
      <c r="C9" s="364" t="s">
        <v>213</v>
      </c>
      <c r="D9" s="406">
        <v>142</v>
      </c>
      <c r="E9" s="407">
        <v>137</v>
      </c>
      <c r="F9" s="367">
        <f>E9/D9*100</f>
        <v>96.478873239436624</v>
      </c>
      <c r="G9" s="364">
        <v>10</v>
      </c>
      <c r="H9" s="368" t="s">
        <v>214</v>
      </c>
      <c r="I9" s="408">
        <v>75</v>
      </c>
      <c r="J9" s="407">
        <v>65</v>
      </c>
      <c r="K9" s="371">
        <f>J9/I9*100</f>
        <v>86.666666666666671</v>
      </c>
      <c r="L9" s="364">
        <v>10</v>
      </c>
      <c r="M9" s="364" t="s">
        <v>29</v>
      </c>
      <c r="N9" s="364" t="s">
        <v>29</v>
      </c>
      <c r="O9" s="364" t="s">
        <v>30</v>
      </c>
      <c r="P9" s="372">
        <v>32017557.079999998</v>
      </c>
      <c r="Q9" s="372">
        <v>32017557.079999998</v>
      </c>
      <c r="R9" s="372">
        <v>31550277.18</v>
      </c>
      <c r="S9" s="371">
        <f>R9/P9*100</f>
        <v>98.540551051935537</v>
      </c>
      <c r="T9" s="371">
        <f>R9/Q9*100</f>
        <v>98.540551051935537</v>
      </c>
      <c r="U9" s="364" t="s">
        <v>215</v>
      </c>
    </row>
    <row r="10" spans="1:21" ht="126.75" hidden="1" customHeight="1">
      <c r="B10" s="363" t="s">
        <v>55</v>
      </c>
      <c r="C10" s="364" t="s">
        <v>213</v>
      </c>
      <c r="D10" s="408"/>
      <c r="E10" s="407"/>
      <c r="F10" s="367" t="e">
        <f>E10/D10*100</f>
        <v>#DIV/0!</v>
      </c>
      <c r="G10" s="364">
        <v>10</v>
      </c>
      <c r="H10" s="409" t="s">
        <v>214</v>
      </c>
      <c r="I10" s="362"/>
      <c r="J10" s="362"/>
      <c r="K10" s="371" t="e">
        <f>J10/I10*100</f>
        <v>#DIV/0!</v>
      </c>
      <c r="L10" s="364"/>
      <c r="M10" s="364" t="s">
        <v>29</v>
      </c>
      <c r="N10" s="364" t="s">
        <v>29</v>
      </c>
      <c r="O10" s="364" t="s">
        <v>30</v>
      </c>
      <c r="P10" s="372"/>
      <c r="Q10" s="372"/>
      <c r="R10" s="410"/>
      <c r="S10" s="371" t="e">
        <f>R10/P10*100</f>
        <v>#DIV/0!</v>
      </c>
      <c r="T10" s="371" t="e">
        <f>R10/Q10*100</f>
        <v>#DIV/0!</v>
      </c>
      <c r="U10" s="364" t="s">
        <v>215</v>
      </c>
    </row>
    <row r="11" spans="1:21" ht="75.75" thickBot="1">
      <c r="B11" s="411" t="s">
        <v>136</v>
      </c>
      <c r="C11" s="412" t="s">
        <v>213</v>
      </c>
      <c r="D11" s="413">
        <v>142</v>
      </c>
      <c r="E11" s="414">
        <v>137</v>
      </c>
      <c r="F11" s="415">
        <f>E11/D11*100</f>
        <v>96.478873239436624</v>
      </c>
      <c r="G11" s="324">
        <v>10</v>
      </c>
      <c r="H11" s="416" t="s">
        <v>214</v>
      </c>
      <c r="I11" s="318">
        <v>75</v>
      </c>
      <c r="J11" s="318">
        <v>65</v>
      </c>
      <c r="K11" s="417">
        <f>J11/I11*100</f>
        <v>86.666666666666671</v>
      </c>
      <c r="L11" s="412">
        <v>10</v>
      </c>
      <c r="M11" s="412" t="s">
        <v>29</v>
      </c>
      <c r="N11" s="412" t="s">
        <v>29</v>
      </c>
      <c r="O11" s="412" t="s">
        <v>30</v>
      </c>
      <c r="P11" s="418">
        <v>2479469.58</v>
      </c>
      <c r="Q11" s="418">
        <v>2479469.58</v>
      </c>
      <c r="R11" s="419">
        <v>2339892.4700000002</v>
      </c>
      <c r="S11" s="417">
        <f>R11/P11*100</f>
        <v>94.370686733732782</v>
      </c>
      <c r="T11" s="417">
        <f>R11/Q11*100</f>
        <v>94.370686733732782</v>
      </c>
      <c r="U11" s="364" t="s">
        <v>215</v>
      </c>
    </row>
    <row r="12" spans="1:21" ht="18">
      <c r="A12" s="431"/>
      <c r="B12" s="420" t="s">
        <v>217</v>
      </c>
      <c r="C12" s="421"/>
      <c r="D12" s="422"/>
      <c r="E12" s="422"/>
      <c r="F12" s="423"/>
      <c r="G12" s="421"/>
      <c r="H12" s="424"/>
      <c r="I12" s="421"/>
      <c r="J12" s="421"/>
      <c r="K12" s="425"/>
      <c r="L12" s="421"/>
      <c r="M12" s="421"/>
      <c r="N12" s="421"/>
      <c r="O12" s="421"/>
      <c r="P12" s="426">
        <f>P9+P11</f>
        <v>34497026.659999996</v>
      </c>
      <c r="Q12" s="426">
        <f>Q9+Q11</f>
        <v>34497026.659999996</v>
      </c>
      <c r="R12" s="426">
        <f>R9+R11</f>
        <v>33890169.649999999</v>
      </c>
      <c r="S12" s="425"/>
      <c r="T12" s="425"/>
      <c r="U12" s="430"/>
    </row>
    <row r="13" spans="1:21" ht="18">
      <c r="B13" s="375"/>
      <c r="C13" s="324"/>
      <c r="D13" s="326"/>
      <c r="E13" s="326"/>
      <c r="F13" s="327"/>
      <c r="G13" s="324"/>
      <c r="H13" s="376"/>
      <c r="I13" s="324"/>
      <c r="J13" s="324"/>
      <c r="K13" s="377"/>
      <c r="L13" s="324"/>
      <c r="M13" s="324"/>
      <c r="N13" s="324"/>
      <c r="O13" s="324"/>
      <c r="P13" s="378"/>
      <c r="Q13" s="378"/>
      <c r="R13" s="378"/>
      <c r="S13" s="377"/>
      <c r="T13" s="377"/>
      <c r="U13" s="324"/>
    </row>
    <row r="14" spans="1:21" ht="18">
      <c r="B14" s="375"/>
      <c r="C14" s="324"/>
      <c r="D14" s="326"/>
      <c r="E14" s="326"/>
      <c r="F14" s="327"/>
      <c r="G14" s="324"/>
      <c r="H14" s="376"/>
      <c r="I14" s="324"/>
      <c r="J14" s="324"/>
      <c r="K14" s="377"/>
      <c r="L14" s="324"/>
      <c r="M14" s="324"/>
      <c r="N14" s="324"/>
      <c r="O14" s="324"/>
      <c r="P14" s="378"/>
      <c r="Q14" s="378"/>
      <c r="R14" s="378"/>
      <c r="S14" s="377"/>
      <c r="T14" s="377"/>
      <c r="U14" s="324"/>
    </row>
    <row r="18" spans="2:8" ht="23.25">
      <c r="B18" s="307" t="s">
        <v>170</v>
      </c>
      <c r="C18" s="307"/>
      <c r="D18" s="358"/>
      <c r="E18" s="427"/>
      <c r="F18" s="427"/>
      <c r="H18" s="427" t="s">
        <v>164</v>
      </c>
    </row>
    <row r="19" spans="2:8" ht="23.25">
      <c r="B19" s="307"/>
      <c r="C19" s="308"/>
      <c r="D19" s="482" t="s">
        <v>46</v>
      </c>
      <c r="E19" s="482"/>
      <c r="F19" s="428"/>
      <c r="H19" s="429" t="s">
        <v>47</v>
      </c>
    </row>
    <row r="20" spans="2:8" ht="23.25">
      <c r="B20" s="307"/>
      <c r="C20" s="308"/>
      <c r="D20" s="309"/>
      <c r="E20" s="308"/>
      <c r="F20" s="308"/>
    </row>
    <row r="21" spans="2:8" ht="23.25">
      <c r="B21" s="307"/>
      <c r="C21" s="308"/>
      <c r="D21" s="309"/>
      <c r="E21" s="308"/>
      <c r="F21" s="308"/>
    </row>
    <row r="22" spans="2:8" ht="23.25">
      <c r="B22" s="307"/>
      <c r="C22" s="307"/>
      <c r="D22" s="307"/>
      <c r="E22" s="309"/>
      <c r="F22" s="309"/>
    </row>
    <row r="23" spans="2:8" ht="23.25">
      <c r="B23" s="307"/>
      <c r="C23" s="307"/>
      <c r="D23" s="307"/>
      <c r="E23" s="309"/>
      <c r="F23" s="309"/>
    </row>
    <row r="24" spans="2:8" ht="23.25">
      <c r="B24" s="307" t="s">
        <v>61</v>
      </c>
      <c r="C24" s="312"/>
      <c r="D24" s="309"/>
      <c r="E24" s="467" t="s">
        <v>262</v>
      </c>
      <c r="F24" s="467"/>
      <c r="H24" s="309"/>
    </row>
    <row r="25" spans="2:8" ht="23.25">
      <c r="B25" s="307"/>
      <c r="C25" s="308" t="s">
        <v>46</v>
      </c>
      <c r="D25" s="309"/>
      <c r="E25" s="464" t="s">
        <v>47</v>
      </c>
      <c r="F25" s="464"/>
    </row>
  </sheetData>
  <mergeCells count="46">
    <mergeCell ref="C1:U1"/>
    <mergeCell ref="C2:U2"/>
    <mergeCell ref="B3:B6"/>
    <mergeCell ref="C3:G3"/>
    <mergeCell ref="H3:L3"/>
    <mergeCell ref="M3:M6"/>
    <mergeCell ref="N3:N6"/>
    <mergeCell ref="O3:O6"/>
    <mergeCell ref="P3:P6"/>
    <mergeCell ref="Q3:Q6"/>
    <mergeCell ref="T5:T6"/>
    <mergeCell ref="R3:T3"/>
    <mergeCell ref="U3:U6"/>
    <mergeCell ref="C4:C6"/>
    <mergeCell ref="D4:G4"/>
    <mergeCell ref="H4:H6"/>
    <mergeCell ref="I4:L4"/>
    <mergeCell ref="R4:R6"/>
    <mergeCell ref="S4:T4"/>
    <mergeCell ref="D5:D6"/>
    <mergeCell ref="E5:F5"/>
    <mergeCell ref="G5:G6"/>
    <mergeCell ref="I5:I6"/>
    <mergeCell ref="J5:K5"/>
    <mergeCell ref="L5:L6"/>
    <mergeCell ref="S5:S6"/>
    <mergeCell ref="B7:B8"/>
    <mergeCell ref="C7:C8"/>
    <mergeCell ref="D7:D8"/>
    <mergeCell ref="E7:E8"/>
    <mergeCell ref="G7:G8"/>
    <mergeCell ref="T7:T8"/>
    <mergeCell ref="U7:U8"/>
    <mergeCell ref="D19:E19"/>
    <mergeCell ref="I7:I8"/>
    <mergeCell ref="J7:J8"/>
    <mergeCell ref="L7:L8"/>
    <mergeCell ref="M7:M8"/>
    <mergeCell ref="N7:N8"/>
    <mergeCell ref="O7:O8"/>
    <mergeCell ref="H7:H8"/>
    <mergeCell ref="E24:F24"/>
    <mergeCell ref="E25:F25"/>
    <mergeCell ref="P7:P8"/>
    <mergeCell ref="Q7:Q8"/>
    <mergeCell ref="R7:R8"/>
  </mergeCells>
  <pageMargins left="0.39400000000000002" right="0.39400000000000002" top="0.748" bottom="0.748" header="0.315" footer="0.315"/>
  <pageSetup paperSize="9" scale="38" fitToHeight="0" orientation="landscape" useFirstPageNumber="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zoomScale="75" workbookViewId="0">
      <pane xSplit="1" ySplit="6" topLeftCell="B7" activePane="bottomRight" state="frozen"/>
      <selection activeCell="B7" sqref="B7:B8"/>
      <selection pane="topRight" activeCell="B7" sqref="B7:B8"/>
      <selection pane="bottomLeft" activeCell="B7" sqref="B7:B8"/>
      <selection pane="bottomRight" activeCell="B7" sqref="B7:B8"/>
    </sheetView>
  </sheetViews>
  <sheetFormatPr defaultColWidth="10" defaultRowHeight="15"/>
  <cols>
    <col min="1" max="1" width="10" style="255"/>
    <col min="2" max="2" width="49.28515625" style="255" customWidth="1"/>
    <col min="3" max="3" width="26.85546875" style="255" customWidth="1"/>
    <col min="4" max="4" width="14.85546875" style="255" customWidth="1"/>
    <col min="5" max="5" width="13.7109375" style="255" customWidth="1"/>
    <col min="6" max="6" width="13.85546875" style="255" customWidth="1"/>
    <col min="7" max="7" width="14" style="255" customWidth="1"/>
    <col min="8" max="8" width="27.140625" style="255" customWidth="1"/>
    <col min="9" max="9" width="14.42578125" style="255" customWidth="1"/>
    <col min="10" max="10" width="14.28515625" style="255" customWidth="1"/>
    <col min="11" max="11" width="14" style="255" customWidth="1"/>
    <col min="12" max="12" width="11.85546875" style="255" customWidth="1"/>
    <col min="13" max="13" width="17.140625" style="255" customWidth="1"/>
    <col min="14" max="14" width="17.28515625" style="255" customWidth="1"/>
    <col min="15" max="15" width="14.42578125" style="255" customWidth="1"/>
    <col min="16" max="16" width="23.42578125" style="255" customWidth="1"/>
    <col min="17" max="17" width="21.5703125" style="255" customWidth="1"/>
    <col min="18" max="18" width="20" style="255" customWidth="1"/>
    <col min="19" max="19" width="13" style="255" customWidth="1"/>
    <col min="20" max="20" width="15.140625" style="255" customWidth="1"/>
    <col min="21" max="21" width="17.7109375" style="255" customWidth="1"/>
    <col min="22" max="16384" width="10" style="255"/>
  </cols>
  <sheetData>
    <row r="1" spans="1:21" ht="105" customHeight="1">
      <c r="C1" s="478" t="s">
        <v>153</v>
      </c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</row>
    <row r="2" spans="1:21" ht="105" customHeight="1" thickBot="1">
      <c r="C2" s="480" t="s">
        <v>263</v>
      </c>
      <c r="D2" s="480"/>
      <c r="E2" s="480"/>
      <c r="F2" s="480"/>
      <c r="G2" s="480"/>
      <c r="H2" s="480"/>
      <c r="I2" s="480"/>
      <c r="J2" s="480"/>
      <c r="K2" s="480"/>
      <c r="L2" s="480"/>
      <c r="M2" s="480"/>
      <c r="N2" s="480"/>
      <c r="O2" s="480"/>
      <c r="P2" s="480"/>
      <c r="Q2" s="480"/>
      <c r="R2" s="480"/>
      <c r="S2" s="480"/>
      <c r="T2" s="480"/>
      <c r="U2" s="480"/>
    </row>
    <row r="3" spans="1:21" ht="52.5" customHeight="1" thickBot="1">
      <c r="B3" s="465" t="s">
        <v>1</v>
      </c>
      <c r="C3" s="470" t="s">
        <v>2</v>
      </c>
      <c r="D3" s="473"/>
      <c r="E3" s="473"/>
      <c r="F3" s="473"/>
      <c r="G3" s="471"/>
      <c r="H3" s="470" t="s">
        <v>3</v>
      </c>
      <c r="I3" s="473"/>
      <c r="J3" s="473"/>
      <c r="K3" s="473"/>
      <c r="L3" s="471"/>
      <c r="M3" s="468" t="s">
        <v>4</v>
      </c>
      <c r="N3" s="468" t="s">
        <v>5</v>
      </c>
      <c r="O3" s="468" t="s">
        <v>6</v>
      </c>
      <c r="P3" s="468" t="s">
        <v>7</v>
      </c>
      <c r="Q3" s="468" t="s">
        <v>8</v>
      </c>
      <c r="R3" s="470" t="s">
        <v>9</v>
      </c>
      <c r="S3" s="473"/>
      <c r="T3" s="471"/>
      <c r="U3" s="465" t="s">
        <v>10</v>
      </c>
    </row>
    <row r="4" spans="1:21" ht="18.75" customHeight="1" thickBot="1">
      <c r="B4" s="474"/>
      <c r="C4" s="465" t="s">
        <v>11</v>
      </c>
      <c r="D4" s="470" t="s">
        <v>12</v>
      </c>
      <c r="E4" s="473"/>
      <c r="F4" s="473"/>
      <c r="G4" s="471"/>
      <c r="H4" s="475" t="s">
        <v>11</v>
      </c>
      <c r="I4" s="470" t="s">
        <v>12</v>
      </c>
      <c r="J4" s="473"/>
      <c r="K4" s="473"/>
      <c r="L4" s="471"/>
      <c r="M4" s="481"/>
      <c r="N4" s="481"/>
      <c r="O4" s="481"/>
      <c r="P4" s="481"/>
      <c r="Q4" s="481"/>
      <c r="R4" s="465" t="s">
        <v>14</v>
      </c>
      <c r="S4" s="470" t="s">
        <v>15</v>
      </c>
      <c r="T4" s="471"/>
      <c r="U4" s="474"/>
    </row>
    <row r="5" spans="1:21" ht="53.25" customHeight="1" thickBot="1">
      <c r="B5" s="474"/>
      <c r="C5" s="474"/>
      <c r="D5" s="487" t="s">
        <v>16</v>
      </c>
      <c r="E5" s="470" t="s">
        <v>17</v>
      </c>
      <c r="F5" s="471"/>
      <c r="G5" s="468" t="s">
        <v>18</v>
      </c>
      <c r="H5" s="475"/>
      <c r="I5" s="489" t="s">
        <v>16</v>
      </c>
      <c r="J5" s="470" t="s">
        <v>17</v>
      </c>
      <c r="K5" s="471"/>
      <c r="L5" s="472" t="s">
        <v>18</v>
      </c>
      <c r="M5" s="481"/>
      <c r="N5" s="481"/>
      <c r="O5" s="481"/>
      <c r="P5" s="481"/>
      <c r="Q5" s="481"/>
      <c r="R5" s="474"/>
      <c r="S5" s="468" t="s">
        <v>19</v>
      </c>
      <c r="T5" s="468" t="s">
        <v>20</v>
      </c>
      <c r="U5" s="474"/>
    </row>
    <row r="6" spans="1:21" ht="217.5" customHeight="1" thickBot="1">
      <c r="B6" s="466"/>
      <c r="C6" s="466"/>
      <c r="D6" s="488"/>
      <c r="E6" s="405" t="s">
        <v>21</v>
      </c>
      <c r="F6" s="405" t="s">
        <v>22</v>
      </c>
      <c r="G6" s="469"/>
      <c r="H6" s="475"/>
      <c r="I6" s="488"/>
      <c r="J6" s="405" t="s">
        <v>21</v>
      </c>
      <c r="K6" s="317" t="s">
        <v>22</v>
      </c>
      <c r="L6" s="472"/>
      <c r="M6" s="469"/>
      <c r="N6" s="469"/>
      <c r="O6" s="469"/>
      <c r="P6" s="469"/>
      <c r="Q6" s="469"/>
      <c r="R6" s="466"/>
      <c r="S6" s="469"/>
      <c r="T6" s="469"/>
      <c r="U6" s="466"/>
    </row>
    <row r="7" spans="1:21" ht="18">
      <c r="B7" s="465">
        <v>1</v>
      </c>
      <c r="C7" s="465">
        <v>2</v>
      </c>
      <c r="D7" s="465">
        <v>3</v>
      </c>
      <c r="E7" s="465">
        <v>4</v>
      </c>
      <c r="F7" s="318">
        <v>5</v>
      </c>
      <c r="G7" s="465">
        <v>6</v>
      </c>
      <c r="H7" s="465">
        <v>7</v>
      </c>
      <c r="I7" s="465">
        <v>8</v>
      </c>
      <c r="J7" s="465">
        <v>9</v>
      </c>
      <c r="K7" s="318">
        <v>10</v>
      </c>
      <c r="L7" s="465">
        <v>11</v>
      </c>
      <c r="M7" s="465">
        <v>12</v>
      </c>
      <c r="N7" s="465">
        <v>13</v>
      </c>
      <c r="O7" s="465">
        <v>14</v>
      </c>
      <c r="P7" s="465">
        <v>15</v>
      </c>
      <c r="Q7" s="465">
        <v>16</v>
      </c>
      <c r="R7" s="465">
        <v>17</v>
      </c>
      <c r="S7" s="318">
        <v>18</v>
      </c>
      <c r="T7" s="465">
        <v>19</v>
      </c>
      <c r="U7" s="465">
        <v>20</v>
      </c>
    </row>
    <row r="8" spans="1:21" ht="54.75" thickBot="1">
      <c r="B8" s="466"/>
      <c r="C8" s="466"/>
      <c r="D8" s="466"/>
      <c r="E8" s="466"/>
      <c r="F8" s="362" t="s">
        <v>23</v>
      </c>
      <c r="G8" s="466"/>
      <c r="H8" s="466"/>
      <c r="I8" s="466"/>
      <c r="J8" s="466"/>
      <c r="K8" s="362" t="s">
        <v>24</v>
      </c>
      <c r="L8" s="466"/>
      <c r="M8" s="466"/>
      <c r="N8" s="466"/>
      <c r="O8" s="466"/>
      <c r="P8" s="466"/>
      <c r="Q8" s="466"/>
      <c r="R8" s="466"/>
      <c r="S8" s="362" t="s">
        <v>25</v>
      </c>
      <c r="T8" s="466"/>
      <c r="U8" s="466"/>
    </row>
    <row r="9" spans="1:21" ht="75.75" thickBot="1">
      <c r="B9" s="363" t="s">
        <v>212</v>
      </c>
      <c r="C9" s="364" t="s">
        <v>213</v>
      </c>
      <c r="D9" s="406">
        <v>140</v>
      </c>
      <c r="E9" s="407">
        <v>137</v>
      </c>
      <c r="F9" s="367">
        <f>E9/D9*100</f>
        <v>97.857142857142847</v>
      </c>
      <c r="G9" s="364">
        <v>10</v>
      </c>
      <c r="H9" s="368" t="s">
        <v>214</v>
      </c>
      <c r="I9" s="408">
        <v>75</v>
      </c>
      <c r="J9" s="407">
        <v>70</v>
      </c>
      <c r="K9" s="371">
        <f>J9/I9*100</f>
        <v>93.333333333333329</v>
      </c>
      <c r="L9" s="364">
        <v>10</v>
      </c>
      <c r="M9" s="364" t="s">
        <v>29</v>
      </c>
      <c r="N9" s="364" t="s">
        <v>29</v>
      </c>
      <c r="O9" s="364" t="s">
        <v>30</v>
      </c>
      <c r="P9" s="372">
        <v>35784328.57</v>
      </c>
      <c r="Q9" s="372">
        <v>35784328.57</v>
      </c>
      <c r="R9" s="372">
        <v>35576295.060000002</v>
      </c>
      <c r="S9" s="371">
        <f>R9/P9*100</f>
        <v>99.418646322808456</v>
      </c>
      <c r="T9" s="371">
        <f>R9/Q9*100</f>
        <v>99.418646322808456</v>
      </c>
      <c r="U9" s="364" t="s">
        <v>215</v>
      </c>
    </row>
    <row r="10" spans="1:21" ht="126.75" hidden="1" customHeight="1">
      <c r="B10" s="363" t="s">
        <v>55</v>
      </c>
      <c r="C10" s="364" t="s">
        <v>213</v>
      </c>
      <c r="D10" s="408"/>
      <c r="E10" s="407"/>
      <c r="F10" s="367" t="e">
        <f>E10/D10*100</f>
        <v>#DIV/0!</v>
      </c>
      <c r="G10" s="364">
        <v>10</v>
      </c>
      <c r="H10" s="409" t="s">
        <v>214</v>
      </c>
      <c r="I10" s="362"/>
      <c r="J10" s="362"/>
      <c r="K10" s="371" t="e">
        <f>J10/I10*100</f>
        <v>#DIV/0!</v>
      </c>
      <c r="L10" s="364"/>
      <c r="M10" s="364" t="s">
        <v>29</v>
      </c>
      <c r="N10" s="364" t="s">
        <v>29</v>
      </c>
      <c r="O10" s="364" t="s">
        <v>30</v>
      </c>
      <c r="P10" s="372"/>
      <c r="Q10" s="372"/>
      <c r="R10" s="410"/>
      <c r="S10" s="371" t="e">
        <f>R10/P10*100</f>
        <v>#DIV/0!</v>
      </c>
      <c r="T10" s="371" t="e">
        <f>R10/Q10*100</f>
        <v>#DIV/0!</v>
      </c>
      <c r="U10" s="364" t="s">
        <v>215</v>
      </c>
    </row>
    <row r="11" spans="1:21" ht="75.75" thickBot="1">
      <c r="B11" s="411" t="s">
        <v>136</v>
      </c>
      <c r="C11" s="412" t="s">
        <v>213</v>
      </c>
      <c r="D11" s="413">
        <v>140</v>
      </c>
      <c r="E11" s="414">
        <v>137</v>
      </c>
      <c r="F11" s="415">
        <f>E11/D11*100</f>
        <v>97.857142857142847</v>
      </c>
      <c r="G11" s="324">
        <v>10</v>
      </c>
      <c r="H11" s="416" t="s">
        <v>214</v>
      </c>
      <c r="I11" s="318">
        <v>75</v>
      </c>
      <c r="J11" s="318">
        <v>70</v>
      </c>
      <c r="K11" s="417">
        <f>J11/I11*100</f>
        <v>93.333333333333329</v>
      </c>
      <c r="L11" s="412">
        <v>10</v>
      </c>
      <c r="M11" s="412" t="s">
        <v>29</v>
      </c>
      <c r="N11" s="412" t="s">
        <v>29</v>
      </c>
      <c r="O11" s="412" t="s">
        <v>30</v>
      </c>
      <c r="P11" s="418">
        <v>3012962.03</v>
      </c>
      <c r="Q11" s="418">
        <v>3012962.03</v>
      </c>
      <c r="R11" s="419">
        <v>2950822.15</v>
      </c>
      <c r="S11" s="417">
        <f>R11/P11*100</f>
        <v>97.937581709252413</v>
      </c>
      <c r="T11" s="417">
        <f>R11/Q11*100</f>
        <v>97.937581709252413</v>
      </c>
      <c r="U11" s="364" t="s">
        <v>215</v>
      </c>
    </row>
    <row r="12" spans="1:21" ht="18">
      <c r="A12" s="431"/>
      <c r="B12" s="420" t="s">
        <v>217</v>
      </c>
      <c r="C12" s="421"/>
      <c r="D12" s="422"/>
      <c r="E12" s="422"/>
      <c r="F12" s="423"/>
      <c r="G12" s="421"/>
      <c r="H12" s="424"/>
      <c r="I12" s="421"/>
      <c r="J12" s="421"/>
      <c r="K12" s="425"/>
      <c r="L12" s="421"/>
      <c r="M12" s="421"/>
      <c r="N12" s="421"/>
      <c r="O12" s="421"/>
      <c r="P12" s="426">
        <f>P9+P11</f>
        <v>38797290.600000001</v>
      </c>
      <c r="Q12" s="426">
        <f>Q9+Q11</f>
        <v>38797290.600000001</v>
      </c>
      <c r="R12" s="426">
        <f>R9+R11</f>
        <v>38527117.210000001</v>
      </c>
      <c r="S12" s="425"/>
      <c r="T12" s="425"/>
      <c r="U12" s="430"/>
    </row>
    <row r="13" spans="1:21" ht="18">
      <c r="B13" s="375"/>
      <c r="C13" s="324"/>
      <c r="D13" s="326"/>
      <c r="E13" s="326"/>
      <c r="F13" s="327"/>
      <c r="G13" s="324"/>
      <c r="H13" s="376"/>
      <c r="I13" s="324"/>
      <c r="J13" s="324"/>
      <c r="K13" s="377"/>
      <c r="L13" s="324"/>
      <c r="M13" s="324"/>
      <c r="N13" s="324"/>
      <c r="O13" s="324"/>
      <c r="P13" s="378"/>
      <c r="Q13" s="378"/>
      <c r="R13" s="378"/>
      <c r="S13" s="377"/>
      <c r="T13" s="377"/>
      <c r="U13" s="324"/>
    </row>
    <row r="14" spans="1:21" ht="18">
      <c r="B14" s="375"/>
      <c r="C14" s="324"/>
      <c r="D14" s="326"/>
      <c r="E14" s="326"/>
      <c r="F14" s="327"/>
      <c r="G14" s="324"/>
      <c r="H14" s="376"/>
      <c r="I14" s="324"/>
      <c r="J14" s="324"/>
      <c r="K14" s="377"/>
      <c r="L14" s="324"/>
      <c r="M14" s="324"/>
      <c r="N14" s="324"/>
      <c r="O14" s="324"/>
      <c r="P14" s="378"/>
      <c r="Q14" s="378"/>
      <c r="R14" s="378"/>
      <c r="S14" s="377"/>
      <c r="T14" s="377"/>
      <c r="U14" s="324"/>
    </row>
    <row r="18" spans="2:8" ht="23.25">
      <c r="B18" s="307" t="s">
        <v>170</v>
      </c>
      <c r="C18" s="307"/>
      <c r="D18" s="358"/>
      <c r="E18" s="427"/>
      <c r="F18" s="427"/>
      <c r="H18" s="427" t="s">
        <v>164</v>
      </c>
    </row>
    <row r="19" spans="2:8" ht="23.25">
      <c r="B19" s="307"/>
      <c r="C19" s="308"/>
      <c r="D19" s="482" t="s">
        <v>46</v>
      </c>
      <c r="E19" s="482"/>
      <c r="F19" s="428"/>
      <c r="H19" s="429" t="s">
        <v>47</v>
      </c>
    </row>
    <row r="20" spans="2:8" ht="23.25">
      <c r="B20" s="307"/>
      <c r="C20" s="308"/>
      <c r="D20" s="309"/>
      <c r="E20" s="308"/>
      <c r="F20" s="308"/>
    </row>
    <row r="21" spans="2:8" ht="23.25">
      <c r="B21" s="307"/>
      <c r="C21" s="308"/>
      <c r="D21" s="309"/>
      <c r="E21" s="308"/>
      <c r="F21" s="308"/>
    </row>
    <row r="22" spans="2:8" ht="23.25">
      <c r="B22" s="307"/>
      <c r="C22" s="307"/>
      <c r="D22" s="307"/>
      <c r="E22" s="309"/>
      <c r="F22" s="309"/>
    </row>
    <row r="23" spans="2:8" ht="23.25">
      <c r="B23" s="307"/>
      <c r="C23" s="307"/>
      <c r="D23" s="307"/>
      <c r="E23" s="309"/>
      <c r="F23" s="309"/>
    </row>
    <row r="24" spans="2:8" ht="23.25">
      <c r="B24" s="307" t="s">
        <v>61</v>
      </c>
      <c r="C24" s="312"/>
      <c r="D24" s="309"/>
      <c r="E24" s="467" t="s">
        <v>264</v>
      </c>
      <c r="F24" s="467"/>
      <c r="H24" s="309"/>
    </row>
    <row r="25" spans="2:8" ht="23.25">
      <c r="B25" s="307"/>
      <c r="C25" s="308" t="s">
        <v>46</v>
      </c>
      <c r="D25" s="309"/>
      <c r="E25" s="464" t="s">
        <v>47</v>
      </c>
      <c r="F25" s="464"/>
    </row>
  </sheetData>
  <mergeCells count="46">
    <mergeCell ref="C1:U1"/>
    <mergeCell ref="C2:U2"/>
    <mergeCell ref="B3:B6"/>
    <mergeCell ref="C3:G3"/>
    <mergeCell ref="H3:L3"/>
    <mergeCell ref="M3:M6"/>
    <mergeCell ref="N3:N6"/>
    <mergeCell ref="O3:O6"/>
    <mergeCell ref="P3:P6"/>
    <mergeCell ref="Q3:Q6"/>
    <mergeCell ref="T5:T6"/>
    <mergeCell ref="R3:T3"/>
    <mergeCell ref="U3:U6"/>
    <mergeCell ref="C4:C6"/>
    <mergeCell ref="D4:G4"/>
    <mergeCell ref="H4:H6"/>
    <mergeCell ref="I4:L4"/>
    <mergeCell ref="R4:R6"/>
    <mergeCell ref="S4:T4"/>
    <mergeCell ref="D5:D6"/>
    <mergeCell ref="E5:F5"/>
    <mergeCell ref="G5:G6"/>
    <mergeCell ref="I5:I6"/>
    <mergeCell ref="J5:K5"/>
    <mergeCell ref="L5:L6"/>
    <mergeCell ref="S5:S6"/>
    <mergeCell ref="B7:B8"/>
    <mergeCell ref="C7:C8"/>
    <mergeCell ref="D7:D8"/>
    <mergeCell ref="E7:E8"/>
    <mergeCell ref="G7:G8"/>
    <mergeCell ref="T7:T8"/>
    <mergeCell ref="U7:U8"/>
    <mergeCell ref="D19:E19"/>
    <mergeCell ref="I7:I8"/>
    <mergeCell ref="J7:J8"/>
    <mergeCell ref="L7:L8"/>
    <mergeCell ref="M7:M8"/>
    <mergeCell ref="N7:N8"/>
    <mergeCell ref="O7:O8"/>
    <mergeCell ref="H7:H8"/>
    <mergeCell ref="E24:F24"/>
    <mergeCell ref="E25:F25"/>
    <mergeCell ref="P7:P8"/>
    <mergeCell ref="Q7:Q8"/>
    <mergeCell ref="R7:R8"/>
  </mergeCells>
  <pageMargins left="0.39400000000000002" right="0.39400000000000002" top="0.748" bottom="0.748" header="0.315" footer="0.315"/>
  <pageSetup paperSize="9" scale="38" fitToHeight="0" orientation="landscape" useFirstPageNumber="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zoomScale="75" workbookViewId="0">
      <pane xSplit="1" ySplit="6" topLeftCell="B7" activePane="bottomRight" state="frozen"/>
      <selection activeCell="B7" sqref="B7:B8"/>
      <selection pane="topRight" activeCell="B7" sqref="B7:B8"/>
      <selection pane="bottomLeft" activeCell="B7" sqref="B7:B8"/>
      <selection pane="bottomRight" activeCell="B7" sqref="B7:B8"/>
    </sheetView>
  </sheetViews>
  <sheetFormatPr defaultColWidth="10" defaultRowHeight="15"/>
  <cols>
    <col min="1" max="1" width="10" style="255"/>
    <col min="2" max="2" width="49.28515625" style="255" customWidth="1"/>
    <col min="3" max="3" width="27.140625" style="255" customWidth="1"/>
    <col min="4" max="4" width="14.85546875" style="255" customWidth="1"/>
    <col min="5" max="5" width="13.7109375" style="255" customWidth="1"/>
    <col min="6" max="6" width="13.85546875" style="255" customWidth="1"/>
    <col min="7" max="7" width="15.7109375" style="255" customWidth="1"/>
    <col min="8" max="8" width="27.140625" style="255" customWidth="1"/>
    <col min="9" max="9" width="14.42578125" style="255" customWidth="1"/>
    <col min="10" max="10" width="14.28515625" style="255" customWidth="1"/>
    <col min="11" max="11" width="13.5703125" style="255" customWidth="1"/>
    <col min="12" max="12" width="13.85546875" style="255" customWidth="1"/>
    <col min="13" max="13" width="17.140625" style="255" customWidth="1"/>
    <col min="14" max="14" width="17.28515625" style="255" customWidth="1"/>
    <col min="15" max="15" width="14.42578125" style="255" customWidth="1"/>
    <col min="16" max="16" width="23.42578125" style="255" customWidth="1"/>
    <col min="17" max="17" width="21.5703125" style="255" customWidth="1"/>
    <col min="18" max="18" width="19" style="255" customWidth="1"/>
    <col min="19" max="19" width="13" style="255" customWidth="1"/>
    <col min="20" max="20" width="15.140625" style="255" customWidth="1"/>
    <col min="21" max="21" width="17.7109375" style="255" customWidth="1"/>
    <col min="22" max="16384" width="10" style="255"/>
  </cols>
  <sheetData>
    <row r="1" spans="1:21" ht="105" customHeight="1">
      <c r="C1" s="478" t="s">
        <v>153</v>
      </c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</row>
    <row r="2" spans="1:21" ht="105" customHeight="1" thickBot="1">
      <c r="C2" s="480" t="s">
        <v>265</v>
      </c>
      <c r="D2" s="480"/>
      <c r="E2" s="480"/>
      <c r="F2" s="480"/>
      <c r="G2" s="480"/>
      <c r="H2" s="480"/>
      <c r="I2" s="480"/>
      <c r="J2" s="480"/>
      <c r="K2" s="480"/>
      <c r="L2" s="480"/>
      <c r="M2" s="480"/>
      <c r="N2" s="480"/>
      <c r="O2" s="480"/>
      <c r="P2" s="480"/>
      <c r="Q2" s="480"/>
      <c r="R2" s="480"/>
      <c r="S2" s="480"/>
      <c r="T2" s="480"/>
      <c r="U2" s="480"/>
    </row>
    <row r="3" spans="1:21" ht="52.5" customHeight="1" thickBot="1">
      <c r="B3" s="465" t="s">
        <v>1</v>
      </c>
      <c r="C3" s="470" t="s">
        <v>2</v>
      </c>
      <c r="D3" s="473"/>
      <c r="E3" s="473"/>
      <c r="F3" s="473"/>
      <c r="G3" s="471"/>
      <c r="H3" s="470" t="s">
        <v>3</v>
      </c>
      <c r="I3" s="473"/>
      <c r="J3" s="473"/>
      <c r="K3" s="473"/>
      <c r="L3" s="471"/>
      <c r="M3" s="468" t="s">
        <v>4</v>
      </c>
      <c r="N3" s="468" t="s">
        <v>5</v>
      </c>
      <c r="O3" s="468" t="s">
        <v>6</v>
      </c>
      <c r="P3" s="468" t="s">
        <v>7</v>
      </c>
      <c r="Q3" s="468" t="s">
        <v>8</v>
      </c>
      <c r="R3" s="470" t="s">
        <v>9</v>
      </c>
      <c r="S3" s="473"/>
      <c r="T3" s="471"/>
      <c r="U3" s="465" t="s">
        <v>10</v>
      </c>
    </row>
    <row r="4" spans="1:21" ht="20.25" customHeight="1" thickBot="1">
      <c r="B4" s="474"/>
      <c r="C4" s="465" t="s">
        <v>11</v>
      </c>
      <c r="D4" s="470" t="s">
        <v>12</v>
      </c>
      <c r="E4" s="473"/>
      <c r="F4" s="473"/>
      <c r="G4" s="471"/>
      <c r="H4" s="475" t="s">
        <v>11</v>
      </c>
      <c r="I4" s="470" t="s">
        <v>12</v>
      </c>
      <c r="J4" s="473"/>
      <c r="K4" s="473"/>
      <c r="L4" s="471"/>
      <c r="M4" s="481"/>
      <c r="N4" s="481"/>
      <c r="O4" s="481"/>
      <c r="P4" s="481"/>
      <c r="Q4" s="481"/>
      <c r="R4" s="465" t="s">
        <v>14</v>
      </c>
      <c r="S4" s="470" t="s">
        <v>15</v>
      </c>
      <c r="T4" s="471"/>
      <c r="U4" s="474"/>
    </row>
    <row r="5" spans="1:21" ht="53.25" customHeight="1" thickBot="1">
      <c r="B5" s="474"/>
      <c r="C5" s="474"/>
      <c r="D5" s="489" t="s">
        <v>16</v>
      </c>
      <c r="E5" s="470" t="s">
        <v>17</v>
      </c>
      <c r="F5" s="471"/>
      <c r="G5" s="489" t="s">
        <v>18</v>
      </c>
      <c r="H5" s="475"/>
      <c r="I5" s="489" t="s">
        <v>16</v>
      </c>
      <c r="J5" s="470" t="s">
        <v>17</v>
      </c>
      <c r="K5" s="471"/>
      <c r="L5" s="472" t="s">
        <v>18</v>
      </c>
      <c r="M5" s="481"/>
      <c r="N5" s="481"/>
      <c r="O5" s="481"/>
      <c r="P5" s="481"/>
      <c r="Q5" s="481"/>
      <c r="R5" s="474"/>
      <c r="S5" s="468" t="s">
        <v>19</v>
      </c>
      <c r="T5" s="468" t="s">
        <v>20</v>
      </c>
      <c r="U5" s="474"/>
    </row>
    <row r="6" spans="1:21" ht="217.5" customHeight="1" thickBot="1">
      <c r="B6" s="466"/>
      <c r="C6" s="466"/>
      <c r="D6" s="488"/>
      <c r="E6" s="405" t="s">
        <v>21</v>
      </c>
      <c r="F6" s="405" t="s">
        <v>22</v>
      </c>
      <c r="G6" s="488"/>
      <c r="H6" s="475"/>
      <c r="I6" s="488"/>
      <c r="J6" s="405" t="s">
        <v>21</v>
      </c>
      <c r="K6" s="405" t="s">
        <v>22</v>
      </c>
      <c r="L6" s="472"/>
      <c r="M6" s="469"/>
      <c r="N6" s="469"/>
      <c r="O6" s="469"/>
      <c r="P6" s="469"/>
      <c r="Q6" s="469"/>
      <c r="R6" s="466"/>
      <c r="S6" s="469"/>
      <c r="T6" s="469"/>
      <c r="U6" s="466"/>
    </row>
    <row r="7" spans="1:21" ht="18">
      <c r="B7" s="465">
        <v>1</v>
      </c>
      <c r="C7" s="465">
        <v>2</v>
      </c>
      <c r="D7" s="465">
        <v>3</v>
      </c>
      <c r="E7" s="465">
        <v>4</v>
      </c>
      <c r="F7" s="318">
        <v>5</v>
      </c>
      <c r="G7" s="465">
        <v>6</v>
      </c>
      <c r="H7" s="465">
        <v>7</v>
      </c>
      <c r="I7" s="465">
        <v>8</v>
      </c>
      <c r="J7" s="465">
        <v>9</v>
      </c>
      <c r="K7" s="318">
        <v>10</v>
      </c>
      <c r="L7" s="465">
        <v>11</v>
      </c>
      <c r="M7" s="465">
        <v>12</v>
      </c>
      <c r="N7" s="465">
        <v>13</v>
      </c>
      <c r="O7" s="465">
        <v>14</v>
      </c>
      <c r="P7" s="465">
        <v>15</v>
      </c>
      <c r="Q7" s="465">
        <v>16</v>
      </c>
      <c r="R7" s="465">
        <v>17</v>
      </c>
      <c r="S7" s="318">
        <v>18</v>
      </c>
      <c r="T7" s="465">
        <v>19</v>
      </c>
      <c r="U7" s="465">
        <v>20</v>
      </c>
    </row>
    <row r="8" spans="1:21" ht="54.75" thickBot="1">
      <c r="B8" s="466"/>
      <c r="C8" s="466"/>
      <c r="D8" s="466"/>
      <c r="E8" s="466"/>
      <c r="F8" s="362" t="s">
        <v>23</v>
      </c>
      <c r="G8" s="466"/>
      <c r="H8" s="466"/>
      <c r="I8" s="466"/>
      <c r="J8" s="466"/>
      <c r="K8" s="362" t="s">
        <v>24</v>
      </c>
      <c r="L8" s="466"/>
      <c r="M8" s="466"/>
      <c r="N8" s="474"/>
      <c r="O8" s="466"/>
      <c r="P8" s="466"/>
      <c r="Q8" s="466"/>
      <c r="R8" s="466"/>
      <c r="S8" s="362" t="s">
        <v>25</v>
      </c>
      <c r="T8" s="466"/>
      <c r="U8" s="466"/>
    </row>
    <row r="9" spans="1:21" ht="75.75" thickBot="1">
      <c r="B9" s="363" t="s">
        <v>212</v>
      </c>
      <c r="C9" s="364" t="s">
        <v>213</v>
      </c>
      <c r="D9" s="406">
        <v>115</v>
      </c>
      <c r="E9" s="407">
        <v>104</v>
      </c>
      <c r="F9" s="367">
        <f>E9/D9*100</f>
        <v>90.434782608695656</v>
      </c>
      <c r="G9" s="364">
        <v>10</v>
      </c>
      <c r="H9" s="368" t="s">
        <v>214</v>
      </c>
      <c r="I9" s="408">
        <v>75</v>
      </c>
      <c r="J9" s="407">
        <v>57</v>
      </c>
      <c r="K9" s="371">
        <f>J9/I9*100</f>
        <v>76</v>
      </c>
      <c r="L9" s="364">
        <v>10</v>
      </c>
      <c r="M9" s="439" t="s">
        <v>29</v>
      </c>
      <c r="N9" s="440" t="s">
        <v>29</v>
      </c>
      <c r="O9" s="364" t="s">
        <v>30</v>
      </c>
      <c r="P9" s="372">
        <v>30030815.460000001</v>
      </c>
      <c r="Q9" s="372">
        <v>30009969.059999999</v>
      </c>
      <c r="R9" s="372">
        <v>29331835.579999998</v>
      </c>
      <c r="S9" s="371">
        <f>R9/P9*100</f>
        <v>97.672457876040625</v>
      </c>
      <c r="T9" s="371">
        <f>R9/Q9*100</f>
        <v>97.740305967513052</v>
      </c>
      <c r="U9" s="364" t="s">
        <v>215</v>
      </c>
    </row>
    <row r="10" spans="1:21" ht="126.75" hidden="1" customHeight="1">
      <c r="B10" s="363" t="s">
        <v>55</v>
      </c>
      <c r="C10" s="364" t="s">
        <v>213</v>
      </c>
      <c r="D10" s="408"/>
      <c r="E10" s="407"/>
      <c r="F10" s="367" t="e">
        <f>E10/D10*100</f>
        <v>#DIV/0!</v>
      </c>
      <c r="G10" s="364">
        <v>10</v>
      </c>
      <c r="H10" s="409" t="s">
        <v>214</v>
      </c>
      <c r="I10" s="362"/>
      <c r="J10" s="362"/>
      <c r="K10" s="371" t="e">
        <f>J10/I10*100</f>
        <v>#DIV/0!</v>
      </c>
      <c r="L10" s="364"/>
      <c r="M10" s="364" t="s">
        <v>29</v>
      </c>
      <c r="N10" s="412" t="s">
        <v>72</v>
      </c>
      <c r="O10" s="364" t="s">
        <v>30</v>
      </c>
      <c r="P10" s="372"/>
      <c r="Q10" s="410"/>
      <c r="R10" s="410"/>
      <c r="S10" s="371" t="e">
        <f>R10/P10*100</f>
        <v>#DIV/0!</v>
      </c>
      <c r="T10" s="371" t="e">
        <f>R10/Q10*100</f>
        <v>#DIV/0!</v>
      </c>
      <c r="U10" s="364" t="s">
        <v>215</v>
      </c>
    </row>
    <row r="11" spans="1:21" ht="75.75" thickBot="1">
      <c r="B11" s="411" t="s">
        <v>136</v>
      </c>
      <c r="C11" s="412" t="s">
        <v>213</v>
      </c>
      <c r="D11" s="413">
        <v>115</v>
      </c>
      <c r="E11" s="414">
        <v>104</v>
      </c>
      <c r="F11" s="415">
        <f>E11/D11*100</f>
        <v>90.434782608695656</v>
      </c>
      <c r="G11" s="324">
        <v>10</v>
      </c>
      <c r="H11" s="416" t="s">
        <v>214</v>
      </c>
      <c r="I11" s="318">
        <v>75</v>
      </c>
      <c r="J11" s="318">
        <v>57</v>
      </c>
      <c r="K11" s="417">
        <f>J11/I11*100</f>
        <v>76</v>
      </c>
      <c r="L11" s="412">
        <v>10</v>
      </c>
      <c r="M11" s="412" t="s">
        <v>29</v>
      </c>
      <c r="N11" s="412" t="s">
        <v>29</v>
      </c>
      <c r="O11" s="412" t="s">
        <v>30</v>
      </c>
      <c r="P11" s="418">
        <v>2637965.16</v>
      </c>
      <c r="Q11" s="419">
        <v>2631738.31</v>
      </c>
      <c r="R11" s="419">
        <v>2429178.9500000002</v>
      </c>
      <c r="S11" s="417">
        <f>R11/P11*100</f>
        <v>92.08533102840525</v>
      </c>
      <c r="T11" s="417">
        <f>R11/Q11*100</f>
        <v>92.303210420643993</v>
      </c>
      <c r="U11" s="364" t="s">
        <v>215</v>
      </c>
    </row>
    <row r="12" spans="1:21" ht="18">
      <c r="A12" s="431"/>
      <c r="B12" s="420" t="s">
        <v>217</v>
      </c>
      <c r="C12" s="421"/>
      <c r="D12" s="422"/>
      <c r="E12" s="422"/>
      <c r="F12" s="423"/>
      <c r="G12" s="421"/>
      <c r="H12" s="424"/>
      <c r="I12" s="421"/>
      <c r="J12" s="421"/>
      <c r="K12" s="425"/>
      <c r="L12" s="421"/>
      <c r="M12" s="421"/>
      <c r="N12" s="421"/>
      <c r="O12" s="421"/>
      <c r="P12" s="426">
        <f>P9+P11</f>
        <v>32668780.620000001</v>
      </c>
      <c r="Q12" s="426">
        <f>Q9+Q11</f>
        <v>32641707.369999997</v>
      </c>
      <c r="R12" s="426">
        <f>R9+R11</f>
        <v>31761014.529999997</v>
      </c>
      <c r="S12" s="425"/>
      <c r="T12" s="425"/>
      <c r="U12" s="430"/>
    </row>
    <row r="13" spans="1:21" ht="18">
      <c r="B13" s="375"/>
      <c r="C13" s="324"/>
      <c r="D13" s="326"/>
      <c r="E13" s="326"/>
      <c r="F13" s="327"/>
      <c r="G13" s="324"/>
      <c r="H13" s="376"/>
      <c r="I13" s="324"/>
      <c r="J13" s="324"/>
      <c r="K13" s="377"/>
      <c r="L13" s="324"/>
      <c r="M13" s="324"/>
      <c r="N13" s="324"/>
      <c r="O13" s="324"/>
      <c r="P13" s="378"/>
      <c r="Q13" s="378"/>
      <c r="R13" s="378"/>
      <c r="S13" s="377"/>
      <c r="T13" s="377"/>
      <c r="U13" s="324"/>
    </row>
    <row r="14" spans="1:21" ht="18">
      <c r="B14" s="375"/>
      <c r="C14" s="324"/>
      <c r="D14" s="326"/>
      <c r="E14" s="326"/>
      <c r="F14" s="327"/>
      <c r="G14" s="324"/>
      <c r="H14" s="376"/>
      <c r="I14" s="324"/>
      <c r="J14" s="324"/>
      <c r="K14" s="377"/>
      <c r="L14" s="324"/>
      <c r="M14" s="324"/>
      <c r="N14" s="324"/>
      <c r="O14" s="324"/>
      <c r="P14" s="378"/>
      <c r="Q14" s="378"/>
      <c r="R14" s="378"/>
      <c r="S14" s="377"/>
      <c r="T14" s="377"/>
      <c r="U14" s="324"/>
    </row>
    <row r="18" spans="2:8" ht="23.25">
      <c r="B18" s="307" t="s">
        <v>170</v>
      </c>
      <c r="C18" s="307"/>
      <c r="D18" s="358"/>
      <c r="E18" s="427"/>
      <c r="F18" s="427"/>
      <c r="H18" s="427" t="s">
        <v>164</v>
      </c>
    </row>
    <row r="19" spans="2:8" ht="23.25">
      <c r="B19" s="307"/>
      <c r="C19" s="308"/>
      <c r="D19" s="482" t="s">
        <v>46</v>
      </c>
      <c r="E19" s="482"/>
      <c r="F19" s="428"/>
      <c r="H19" s="429" t="s">
        <v>47</v>
      </c>
    </row>
    <row r="20" spans="2:8" ht="23.25">
      <c r="B20" s="307"/>
      <c r="C20" s="308"/>
      <c r="D20" s="309"/>
      <c r="E20" s="308"/>
      <c r="F20" s="308"/>
    </row>
    <row r="21" spans="2:8" ht="23.25">
      <c r="B21" s="307"/>
      <c r="C21" s="308"/>
      <c r="D21" s="309"/>
      <c r="E21" s="308"/>
      <c r="F21" s="308"/>
    </row>
    <row r="22" spans="2:8" ht="23.25">
      <c r="B22" s="307"/>
      <c r="C22" s="307"/>
      <c r="D22" s="307"/>
      <c r="E22" s="309"/>
      <c r="F22" s="309"/>
    </row>
    <row r="23" spans="2:8" ht="23.25">
      <c r="B23" s="307"/>
      <c r="C23" s="307"/>
      <c r="D23" s="307"/>
      <c r="E23" s="309"/>
      <c r="F23" s="309"/>
    </row>
    <row r="24" spans="2:8" ht="23.25">
      <c r="B24" s="307" t="s">
        <v>61</v>
      </c>
      <c r="C24" s="312"/>
      <c r="D24" s="309"/>
      <c r="E24" s="467" t="s">
        <v>266</v>
      </c>
      <c r="F24" s="467"/>
      <c r="H24" s="309"/>
    </row>
    <row r="25" spans="2:8" ht="23.25">
      <c r="B25" s="307"/>
      <c r="C25" s="308" t="s">
        <v>46</v>
      </c>
      <c r="D25" s="309"/>
      <c r="E25" s="464" t="s">
        <v>47</v>
      </c>
      <c r="F25" s="464"/>
    </row>
  </sheetData>
  <mergeCells count="46">
    <mergeCell ref="C1:U1"/>
    <mergeCell ref="C2:U2"/>
    <mergeCell ref="B3:B6"/>
    <mergeCell ref="C3:G3"/>
    <mergeCell ref="H3:L3"/>
    <mergeCell ref="M3:M6"/>
    <mergeCell ref="N3:N6"/>
    <mergeCell ref="O3:O6"/>
    <mergeCell ref="P3:P6"/>
    <mergeCell ref="Q3:Q6"/>
    <mergeCell ref="T5:T6"/>
    <mergeCell ref="R3:T3"/>
    <mergeCell ref="U3:U6"/>
    <mergeCell ref="C4:C6"/>
    <mergeCell ref="D4:G4"/>
    <mergeCell ref="H4:H6"/>
    <mergeCell ref="I4:L4"/>
    <mergeCell ref="R4:R6"/>
    <mergeCell ref="S4:T4"/>
    <mergeCell ref="D5:D6"/>
    <mergeCell ref="E5:F5"/>
    <mergeCell ref="G5:G6"/>
    <mergeCell ref="I5:I6"/>
    <mergeCell ref="J5:K5"/>
    <mergeCell ref="L5:L6"/>
    <mergeCell ref="S5:S6"/>
    <mergeCell ref="B7:B8"/>
    <mergeCell ref="C7:C8"/>
    <mergeCell ref="D7:D8"/>
    <mergeCell ref="E7:E8"/>
    <mergeCell ref="G7:G8"/>
    <mergeCell ref="T7:T8"/>
    <mergeCell ref="U7:U8"/>
    <mergeCell ref="D19:E19"/>
    <mergeCell ref="I7:I8"/>
    <mergeCell ref="J7:J8"/>
    <mergeCell ref="L7:L8"/>
    <mergeCell ref="M7:M8"/>
    <mergeCell ref="N7:N8"/>
    <mergeCell ref="O7:O8"/>
    <mergeCell ref="H7:H8"/>
    <mergeCell ref="E24:F24"/>
    <mergeCell ref="E25:F25"/>
    <mergeCell ref="P7:P8"/>
    <mergeCell ref="Q7:Q8"/>
    <mergeCell ref="R7:R8"/>
  </mergeCells>
  <pageMargins left="0.39400000000000002" right="0.39400000000000002" top="0.748" bottom="0.748" header="0.315" footer="0.315"/>
  <pageSetup paperSize="9" scale="38" fitToHeight="0" orientation="landscape" useFirstPageNumber="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zoomScale="75" workbookViewId="0">
      <pane xSplit="1" ySplit="6" topLeftCell="B7" activePane="bottomRight" state="frozen"/>
      <selection activeCell="B7" sqref="B7:B8"/>
      <selection pane="topRight" activeCell="B7" sqref="B7:B8"/>
      <selection pane="bottomLeft" activeCell="B7" sqref="B7:B8"/>
      <selection pane="bottomRight" activeCell="B7" sqref="B7:B8"/>
    </sheetView>
  </sheetViews>
  <sheetFormatPr defaultColWidth="10" defaultRowHeight="15"/>
  <cols>
    <col min="1" max="1" width="10" style="255"/>
    <col min="2" max="2" width="49.28515625" style="255" customWidth="1"/>
    <col min="3" max="3" width="26.85546875" style="255" customWidth="1"/>
    <col min="4" max="4" width="14.85546875" style="255" customWidth="1"/>
    <col min="5" max="5" width="13.7109375" style="255" customWidth="1"/>
    <col min="6" max="6" width="13.85546875" style="255" customWidth="1"/>
    <col min="7" max="7" width="14.5703125" style="255" customWidth="1"/>
    <col min="8" max="8" width="27.140625" style="255" customWidth="1"/>
    <col min="9" max="9" width="14.42578125" style="255" customWidth="1"/>
    <col min="10" max="10" width="14.5703125" style="255" customWidth="1"/>
    <col min="11" max="11" width="14" style="255" customWidth="1"/>
    <col min="12" max="12" width="14.7109375" style="255" customWidth="1"/>
    <col min="13" max="13" width="17.140625" style="255" customWidth="1"/>
    <col min="14" max="14" width="17.28515625" style="255" customWidth="1"/>
    <col min="15" max="15" width="14.42578125" style="255" customWidth="1"/>
    <col min="16" max="16" width="23.42578125" style="255" customWidth="1"/>
    <col min="17" max="17" width="21.5703125" style="255" customWidth="1"/>
    <col min="18" max="18" width="18.28515625" style="255" customWidth="1"/>
    <col min="19" max="19" width="13" style="255" customWidth="1"/>
    <col min="20" max="20" width="15.140625" style="255" customWidth="1"/>
    <col min="21" max="21" width="17.7109375" style="255" customWidth="1"/>
    <col min="22" max="16384" width="10" style="255"/>
  </cols>
  <sheetData>
    <row r="1" spans="1:21" ht="105" customHeight="1">
      <c r="C1" s="478" t="s">
        <v>153</v>
      </c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</row>
    <row r="2" spans="1:21" ht="105" customHeight="1" thickBot="1">
      <c r="C2" s="480" t="s">
        <v>267</v>
      </c>
      <c r="D2" s="480"/>
      <c r="E2" s="480"/>
      <c r="F2" s="480"/>
      <c r="G2" s="480"/>
      <c r="H2" s="480"/>
      <c r="I2" s="480"/>
      <c r="J2" s="480"/>
      <c r="K2" s="480"/>
      <c r="L2" s="480"/>
      <c r="M2" s="480"/>
      <c r="N2" s="480"/>
      <c r="O2" s="480"/>
      <c r="P2" s="480"/>
      <c r="Q2" s="480"/>
      <c r="R2" s="480"/>
      <c r="S2" s="480"/>
      <c r="T2" s="480"/>
      <c r="U2" s="480"/>
    </row>
    <row r="3" spans="1:21" ht="52.5" customHeight="1" thickBot="1">
      <c r="B3" s="465" t="s">
        <v>1</v>
      </c>
      <c r="C3" s="470" t="s">
        <v>2</v>
      </c>
      <c r="D3" s="473"/>
      <c r="E3" s="473"/>
      <c r="F3" s="473"/>
      <c r="G3" s="471"/>
      <c r="H3" s="470" t="s">
        <v>3</v>
      </c>
      <c r="I3" s="473"/>
      <c r="J3" s="473"/>
      <c r="K3" s="473"/>
      <c r="L3" s="471"/>
      <c r="M3" s="468" t="s">
        <v>4</v>
      </c>
      <c r="N3" s="468" t="s">
        <v>5</v>
      </c>
      <c r="O3" s="468" t="s">
        <v>6</v>
      </c>
      <c r="P3" s="468" t="s">
        <v>7</v>
      </c>
      <c r="Q3" s="468" t="s">
        <v>8</v>
      </c>
      <c r="R3" s="470" t="s">
        <v>9</v>
      </c>
      <c r="S3" s="473"/>
      <c r="T3" s="471"/>
      <c r="U3" s="465" t="s">
        <v>10</v>
      </c>
    </row>
    <row r="4" spans="1:21" ht="20.25" customHeight="1" thickBot="1">
      <c r="B4" s="474"/>
      <c r="C4" s="465" t="s">
        <v>11</v>
      </c>
      <c r="D4" s="470" t="s">
        <v>12</v>
      </c>
      <c r="E4" s="473"/>
      <c r="F4" s="473"/>
      <c r="G4" s="471"/>
      <c r="H4" s="475" t="s">
        <v>11</v>
      </c>
      <c r="I4" s="470" t="s">
        <v>12</v>
      </c>
      <c r="J4" s="473"/>
      <c r="K4" s="473"/>
      <c r="L4" s="471"/>
      <c r="M4" s="481"/>
      <c r="N4" s="481"/>
      <c r="O4" s="481"/>
      <c r="P4" s="481"/>
      <c r="Q4" s="481"/>
      <c r="R4" s="465" t="s">
        <v>14</v>
      </c>
      <c r="S4" s="470" t="s">
        <v>15</v>
      </c>
      <c r="T4" s="471"/>
      <c r="U4" s="474"/>
    </row>
    <row r="5" spans="1:21" ht="53.25" customHeight="1" thickBot="1">
      <c r="B5" s="474"/>
      <c r="C5" s="474"/>
      <c r="D5" s="489" t="s">
        <v>16</v>
      </c>
      <c r="E5" s="470" t="s">
        <v>17</v>
      </c>
      <c r="F5" s="471"/>
      <c r="G5" s="468" t="s">
        <v>18</v>
      </c>
      <c r="H5" s="475"/>
      <c r="I5" s="489" t="s">
        <v>16</v>
      </c>
      <c r="J5" s="470" t="s">
        <v>17</v>
      </c>
      <c r="K5" s="471"/>
      <c r="L5" s="472" t="s">
        <v>18</v>
      </c>
      <c r="M5" s="481"/>
      <c r="N5" s="481"/>
      <c r="O5" s="481"/>
      <c r="P5" s="481"/>
      <c r="Q5" s="481"/>
      <c r="R5" s="474"/>
      <c r="S5" s="468" t="s">
        <v>19</v>
      </c>
      <c r="T5" s="468" t="s">
        <v>20</v>
      </c>
      <c r="U5" s="474"/>
    </row>
    <row r="6" spans="1:21" ht="217.5" customHeight="1" thickBot="1">
      <c r="B6" s="466"/>
      <c r="C6" s="466"/>
      <c r="D6" s="488"/>
      <c r="E6" s="405" t="s">
        <v>21</v>
      </c>
      <c r="F6" s="405" t="s">
        <v>22</v>
      </c>
      <c r="G6" s="469"/>
      <c r="H6" s="475"/>
      <c r="I6" s="488"/>
      <c r="J6" s="405" t="s">
        <v>21</v>
      </c>
      <c r="K6" s="317" t="s">
        <v>22</v>
      </c>
      <c r="L6" s="472"/>
      <c r="M6" s="469"/>
      <c r="N6" s="469"/>
      <c r="O6" s="469"/>
      <c r="P6" s="469"/>
      <c r="Q6" s="469"/>
      <c r="R6" s="466"/>
      <c r="S6" s="469"/>
      <c r="T6" s="469"/>
      <c r="U6" s="466"/>
    </row>
    <row r="7" spans="1:21" ht="18">
      <c r="B7" s="465">
        <v>1</v>
      </c>
      <c r="C7" s="465">
        <v>2</v>
      </c>
      <c r="D7" s="465">
        <v>3</v>
      </c>
      <c r="E7" s="465">
        <v>4</v>
      </c>
      <c r="F7" s="318">
        <v>5</v>
      </c>
      <c r="G7" s="465">
        <v>6</v>
      </c>
      <c r="H7" s="465">
        <v>7</v>
      </c>
      <c r="I7" s="465">
        <v>8</v>
      </c>
      <c r="J7" s="465">
        <v>9</v>
      </c>
      <c r="K7" s="318">
        <v>10</v>
      </c>
      <c r="L7" s="465">
        <v>11</v>
      </c>
      <c r="M7" s="465">
        <v>12</v>
      </c>
      <c r="N7" s="465">
        <v>13</v>
      </c>
      <c r="O7" s="465">
        <v>14</v>
      </c>
      <c r="P7" s="465">
        <v>15</v>
      </c>
      <c r="Q7" s="465">
        <v>16</v>
      </c>
      <c r="R7" s="465">
        <v>17</v>
      </c>
      <c r="S7" s="318">
        <v>18</v>
      </c>
      <c r="T7" s="465">
        <v>19</v>
      </c>
      <c r="U7" s="465">
        <v>20</v>
      </c>
    </row>
    <row r="8" spans="1:21" ht="54.75" thickBot="1">
      <c r="B8" s="466"/>
      <c r="C8" s="466"/>
      <c r="D8" s="466"/>
      <c r="E8" s="466"/>
      <c r="F8" s="362" t="s">
        <v>23</v>
      </c>
      <c r="G8" s="466"/>
      <c r="H8" s="466"/>
      <c r="I8" s="466"/>
      <c r="J8" s="466"/>
      <c r="K8" s="362" t="s">
        <v>24</v>
      </c>
      <c r="L8" s="466"/>
      <c r="M8" s="466"/>
      <c r="N8" s="474"/>
      <c r="O8" s="466"/>
      <c r="P8" s="466"/>
      <c r="Q8" s="466"/>
      <c r="R8" s="466"/>
      <c r="S8" s="362" t="s">
        <v>25</v>
      </c>
      <c r="T8" s="466"/>
      <c r="U8" s="466"/>
    </row>
    <row r="9" spans="1:21" ht="75.75" thickBot="1">
      <c r="B9" s="363" t="s">
        <v>212</v>
      </c>
      <c r="C9" s="364" t="s">
        <v>213</v>
      </c>
      <c r="D9" s="406">
        <v>120</v>
      </c>
      <c r="E9" s="407">
        <v>110</v>
      </c>
      <c r="F9" s="367">
        <f>E9/D9*100</f>
        <v>91.666666666666657</v>
      </c>
      <c r="G9" s="364">
        <v>10</v>
      </c>
      <c r="H9" s="368" t="s">
        <v>214</v>
      </c>
      <c r="I9" s="408">
        <v>75</v>
      </c>
      <c r="J9" s="407">
        <v>65</v>
      </c>
      <c r="K9" s="371">
        <f>J9/I9*100</f>
        <v>86.666666666666671</v>
      </c>
      <c r="L9" s="364">
        <v>10</v>
      </c>
      <c r="M9" s="439" t="s">
        <v>29</v>
      </c>
      <c r="N9" s="440" t="s">
        <v>29</v>
      </c>
      <c r="O9" s="364" t="s">
        <v>30</v>
      </c>
      <c r="P9" s="372">
        <v>28313092.940000001</v>
      </c>
      <c r="Q9" s="372">
        <v>28313092.940000001</v>
      </c>
      <c r="R9" s="372">
        <v>27983239.949999999</v>
      </c>
      <c r="S9" s="371">
        <f>R9/P9*100</f>
        <v>98.834980725351997</v>
      </c>
      <c r="T9" s="371">
        <f>R9/Q9*100</f>
        <v>98.834980725351997</v>
      </c>
      <c r="U9" s="364" t="s">
        <v>215</v>
      </c>
    </row>
    <row r="10" spans="1:21" ht="126.75" hidden="1" customHeight="1">
      <c r="B10" s="363" t="s">
        <v>55</v>
      </c>
      <c r="C10" s="364" t="s">
        <v>213</v>
      </c>
      <c r="D10" s="408"/>
      <c r="E10" s="407"/>
      <c r="F10" s="367" t="e">
        <f>E10/D10*100</f>
        <v>#DIV/0!</v>
      </c>
      <c r="G10" s="364">
        <v>10</v>
      </c>
      <c r="H10" s="409" t="s">
        <v>214</v>
      </c>
      <c r="I10" s="362"/>
      <c r="J10" s="362"/>
      <c r="K10" s="371" t="e">
        <f>J10/I10*100</f>
        <v>#DIV/0!</v>
      </c>
      <c r="L10" s="364"/>
      <c r="M10" s="364" t="s">
        <v>29</v>
      </c>
      <c r="N10" s="412" t="s">
        <v>72</v>
      </c>
      <c r="O10" s="364" t="s">
        <v>30</v>
      </c>
      <c r="P10" s="372"/>
      <c r="Q10" s="372"/>
      <c r="R10" s="410"/>
      <c r="S10" s="371" t="e">
        <f>R10/P10*100</f>
        <v>#DIV/0!</v>
      </c>
      <c r="T10" s="371" t="e">
        <f>R10/Q10*100</f>
        <v>#DIV/0!</v>
      </c>
      <c r="U10" s="364" t="s">
        <v>215</v>
      </c>
    </row>
    <row r="11" spans="1:21" ht="75.75" thickBot="1">
      <c r="B11" s="411" t="s">
        <v>136</v>
      </c>
      <c r="C11" s="412" t="s">
        <v>213</v>
      </c>
      <c r="D11" s="413">
        <v>120</v>
      </c>
      <c r="E11" s="414">
        <v>110</v>
      </c>
      <c r="F11" s="415">
        <f>E11/D11*100</f>
        <v>91.666666666666657</v>
      </c>
      <c r="G11" s="324">
        <v>10</v>
      </c>
      <c r="H11" s="416" t="s">
        <v>214</v>
      </c>
      <c r="I11" s="318">
        <v>75</v>
      </c>
      <c r="J11" s="318">
        <v>65</v>
      </c>
      <c r="K11" s="417">
        <f>J11/I11*100</f>
        <v>86.666666666666671</v>
      </c>
      <c r="L11" s="412">
        <v>10</v>
      </c>
      <c r="M11" s="412" t="s">
        <v>29</v>
      </c>
      <c r="N11" s="412" t="s">
        <v>29</v>
      </c>
      <c r="O11" s="412" t="s">
        <v>30</v>
      </c>
      <c r="P11" s="418">
        <v>2565355.7999999998</v>
      </c>
      <c r="Q11" s="418">
        <v>2565355.7999999998</v>
      </c>
      <c r="R11" s="419">
        <v>2466828.29</v>
      </c>
      <c r="S11" s="417">
        <f>R11/P11*100</f>
        <v>96.159304296113632</v>
      </c>
      <c r="T11" s="417">
        <f>R11/Q11*100</f>
        <v>96.159304296113632</v>
      </c>
      <c r="U11" s="364" t="s">
        <v>215</v>
      </c>
    </row>
    <row r="12" spans="1:21" ht="18">
      <c r="A12" s="431"/>
      <c r="B12" s="420" t="s">
        <v>217</v>
      </c>
      <c r="C12" s="421"/>
      <c r="D12" s="422"/>
      <c r="E12" s="422"/>
      <c r="F12" s="423"/>
      <c r="G12" s="421"/>
      <c r="H12" s="424"/>
      <c r="I12" s="421"/>
      <c r="J12" s="421"/>
      <c r="K12" s="425"/>
      <c r="L12" s="421"/>
      <c r="M12" s="421"/>
      <c r="N12" s="421"/>
      <c r="O12" s="421"/>
      <c r="P12" s="426">
        <f>P9+P11</f>
        <v>30878448.740000002</v>
      </c>
      <c r="Q12" s="426">
        <f>Q9+Q11</f>
        <v>30878448.740000002</v>
      </c>
      <c r="R12" s="426">
        <f>R9+R11</f>
        <v>30450068.239999998</v>
      </c>
      <c r="S12" s="425"/>
      <c r="T12" s="425"/>
      <c r="U12" s="430"/>
    </row>
    <row r="13" spans="1:21" ht="18">
      <c r="B13" s="375"/>
      <c r="C13" s="324"/>
      <c r="D13" s="326"/>
      <c r="E13" s="326"/>
      <c r="F13" s="327"/>
      <c r="G13" s="324"/>
      <c r="H13" s="376"/>
      <c r="I13" s="324"/>
      <c r="J13" s="324"/>
      <c r="K13" s="377"/>
      <c r="L13" s="324"/>
      <c r="M13" s="324"/>
      <c r="N13" s="324"/>
      <c r="O13" s="324"/>
      <c r="P13" s="378"/>
      <c r="Q13" s="378"/>
      <c r="R13" s="378"/>
      <c r="S13" s="377"/>
      <c r="T13" s="377"/>
      <c r="U13" s="324"/>
    </row>
    <row r="14" spans="1:21" ht="18">
      <c r="B14" s="375"/>
      <c r="C14" s="324"/>
      <c r="D14" s="326"/>
      <c r="E14" s="326"/>
      <c r="F14" s="327"/>
      <c r="G14" s="324"/>
      <c r="H14" s="376"/>
      <c r="I14" s="324"/>
      <c r="J14" s="324"/>
      <c r="K14" s="377"/>
      <c r="L14" s="324"/>
      <c r="M14" s="324"/>
      <c r="N14" s="324"/>
      <c r="O14" s="324"/>
      <c r="P14" s="378"/>
      <c r="Q14" s="378"/>
      <c r="R14" s="378"/>
      <c r="S14" s="377"/>
      <c r="T14" s="377"/>
      <c r="U14" s="324"/>
    </row>
    <row r="18" spans="2:8" ht="23.25">
      <c r="B18" s="307" t="s">
        <v>170</v>
      </c>
      <c r="C18" s="307"/>
      <c r="D18" s="358"/>
      <c r="E18" s="427"/>
      <c r="F18" s="427"/>
      <c r="H18" s="427" t="s">
        <v>164</v>
      </c>
    </row>
    <row r="19" spans="2:8" ht="23.25">
      <c r="B19" s="307"/>
      <c r="C19" s="308"/>
      <c r="D19" s="482" t="s">
        <v>46</v>
      </c>
      <c r="E19" s="482"/>
      <c r="F19" s="428"/>
      <c r="H19" s="429" t="s">
        <v>47</v>
      </c>
    </row>
    <row r="20" spans="2:8" ht="23.25">
      <c r="B20" s="307"/>
      <c r="C20" s="308"/>
      <c r="D20" s="309"/>
      <c r="E20" s="308"/>
      <c r="F20" s="308"/>
    </row>
    <row r="21" spans="2:8" ht="23.25">
      <c r="B21" s="307"/>
      <c r="C21" s="308"/>
      <c r="D21" s="309"/>
      <c r="E21" s="308"/>
      <c r="F21" s="308"/>
    </row>
    <row r="22" spans="2:8" ht="23.25">
      <c r="B22" s="307"/>
      <c r="C22" s="307"/>
      <c r="D22" s="307"/>
      <c r="E22" s="309"/>
      <c r="F22" s="309"/>
    </row>
    <row r="23" spans="2:8" ht="23.25">
      <c r="B23" s="307"/>
      <c r="C23" s="307"/>
      <c r="D23" s="307"/>
      <c r="E23" s="309"/>
      <c r="F23" s="309"/>
    </row>
    <row r="24" spans="2:8" ht="23.25">
      <c r="B24" s="307" t="s">
        <v>61</v>
      </c>
      <c r="C24" s="312"/>
      <c r="D24" s="309"/>
      <c r="E24" s="467" t="s">
        <v>268</v>
      </c>
      <c r="F24" s="467"/>
      <c r="H24" s="309"/>
    </row>
    <row r="25" spans="2:8" ht="23.25">
      <c r="B25" s="307"/>
      <c r="C25" s="308" t="s">
        <v>46</v>
      </c>
      <c r="D25" s="309"/>
      <c r="E25" s="464" t="s">
        <v>47</v>
      </c>
      <c r="F25" s="464"/>
    </row>
  </sheetData>
  <mergeCells count="46">
    <mergeCell ref="C1:U1"/>
    <mergeCell ref="C2:U2"/>
    <mergeCell ref="B3:B6"/>
    <mergeCell ref="C3:G3"/>
    <mergeCell ref="H3:L3"/>
    <mergeCell ref="M3:M6"/>
    <mergeCell ref="N3:N6"/>
    <mergeCell ref="O3:O6"/>
    <mergeCell ref="P3:P6"/>
    <mergeCell ref="Q3:Q6"/>
    <mergeCell ref="T5:T6"/>
    <mergeCell ref="R3:T3"/>
    <mergeCell ref="U3:U6"/>
    <mergeCell ref="C4:C6"/>
    <mergeCell ref="D4:G4"/>
    <mergeCell ref="H4:H6"/>
    <mergeCell ref="I4:L4"/>
    <mergeCell ref="R4:R6"/>
    <mergeCell ref="S4:T4"/>
    <mergeCell ref="D5:D6"/>
    <mergeCell ref="E5:F5"/>
    <mergeCell ref="G5:G6"/>
    <mergeCell ref="I5:I6"/>
    <mergeCell ref="J5:K5"/>
    <mergeCell ref="L5:L6"/>
    <mergeCell ref="S5:S6"/>
    <mergeCell ref="B7:B8"/>
    <mergeCell ref="C7:C8"/>
    <mergeCell ref="D7:D8"/>
    <mergeCell ref="E7:E8"/>
    <mergeCell ref="G7:G8"/>
    <mergeCell ref="T7:T8"/>
    <mergeCell ref="U7:U8"/>
    <mergeCell ref="D19:E19"/>
    <mergeCell ref="I7:I8"/>
    <mergeCell ref="J7:J8"/>
    <mergeCell ref="L7:L8"/>
    <mergeCell ref="M7:M8"/>
    <mergeCell ref="N7:N8"/>
    <mergeCell ref="O7:O8"/>
    <mergeCell ref="H7:H8"/>
    <mergeCell ref="E24:F24"/>
    <mergeCell ref="E25:F25"/>
    <mergeCell ref="P7:P8"/>
    <mergeCell ref="Q7:Q8"/>
    <mergeCell ref="R7:R8"/>
  </mergeCells>
  <pageMargins left="0.39400000000000002" right="0.39400000000000002" top="0.748" bottom="0.748" header="0.315" footer="0.315"/>
  <pageSetup paperSize="9" scale="38" fitToHeight="0" orientation="landscape" useFirstPageNumber="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zoomScale="75" workbookViewId="0">
      <pane xSplit="1" ySplit="6" topLeftCell="B7" activePane="bottomRight" state="frozen"/>
      <selection activeCell="B7" sqref="B7:B8"/>
      <selection pane="topRight" activeCell="B7" sqref="B7:B8"/>
      <selection pane="bottomLeft" activeCell="B7" sqref="B7:B8"/>
      <selection pane="bottomRight" activeCell="B7" sqref="B7:B8"/>
    </sheetView>
  </sheetViews>
  <sheetFormatPr defaultColWidth="10" defaultRowHeight="15"/>
  <cols>
    <col min="1" max="1" width="10" style="255"/>
    <col min="2" max="2" width="49.28515625" style="255" customWidth="1"/>
    <col min="3" max="3" width="26.85546875" style="255" customWidth="1"/>
    <col min="4" max="4" width="14.85546875" style="255" customWidth="1"/>
    <col min="5" max="5" width="13.7109375" style="255" customWidth="1"/>
    <col min="6" max="6" width="13.85546875" style="255" customWidth="1"/>
    <col min="7" max="7" width="15.7109375" style="255" customWidth="1"/>
    <col min="8" max="8" width="27.140625" style="255" customWidth="1"/>
    <col min="9" max="9" width="14.42578125" style="255" customWidth="1"/>
    <col min="10" max="10" width="14" style="255" customWidth="1"/>
    <col min="11" max="11" width="13.85546875" style="255" customWidth="1"/>
    <col min="12" max="12" width="12.85546875" style="255" customWidth="1"/>
    <col min="13" max="13" width="17.140625" style="255" customWidth="1"/>
    <col min="14" max="14" width="17.28515625" style="255" customWidth="1"/>
    <col min="15" max="15" width="14.42578125" style="255" customWidth="1"/>
    <col min="16" max="16" width="23.42578125" style="255" customWidth="1"/>
    <col min="17" max="17" width="21.5703125" style="255" customWidth="1"/>
    <col min="18" max="18" width="18.5703125" style="255" customWidth="1"/>
    <col min="19" max="19" width="13" style="255" customWidth="1"/>
    <col min="20" max="20" width="15.140625" style="255" customWidth="1"/>
    <col min="21" max="21" width="17.7109375" style="255" customWidth="1"/>
    <col min="22" max="16384" width="10" style="255"/>
  </cols>
  <sheetData>
    <row r="1" spans="1:21" ht="105" customHeight="1">
      <c r="C1" s="478" t="s">
        <v>153</v>
      </c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</row>
    <row r="2" spans="1:21" ht="105" customHeight="1" thickBot="1">
      <c r="C2" s="480" t="s">
        <v>269</v>
      </c>
      <c r="D2" s="480"/>
      <c r="E2" s="480"/>
      <c r="F2" s="480"/>
      <c r="G2" s="480"/>
      <c r="H2" s="480"/>
      <c r="I2" s="480"/>
      <c r="J2" s="480"/>
      <c r="K2" s="480"/>
      <c r="L2" s="480"/>
      <c r="M2" s="480"/>
      <c r="N2" s="480"/>
      <c r="O2" s="480"/>
      <c r="P2" s="480"/>
      <c r="Q2" s="480"/>
      <c r="R2" s="480"/>
      <c r="S2" s="480"/>
      <c r="T2" s="480"/>
      <c r="U2" s="480"/>
    </row>
    <row r="3" spans="1:21" ht="52.5" customHeight="1" thickBot="1">
      <c r="B3" s="465" t="s">
        <v>1</v>
      </c>
      <c r="C3" s="470" t="s">
        <v>2</v>
      </c>
      <c r="D3" s="473"/>
      <c r="E3" s="473"/>
      <c r="F3" s="473"/>
      <c r="G3" s="471"/>
      <c r="H3" s="470" t="s">
        <v>3</v>
      </c>
      <c r="I3" s="473"/>
      <c r="J3" s="473"/>
      <c r="K3" s="473"/>
      <c r="L3" s="471"/>
      <c r="M3" s="468" t="s">
        <v>4</v>
      </c>
      <c r="N3" s="468" t="s">
        <v>5</v>
      </c>
      <c r="O3" s="468" t="s">
        <v>6</v>
      </c>
      <c r="P3" s="468" t="s">
        <v>7</v>
      </c>
      <c r="Q3" s="468" t="s">
        <v>8</v>
      </c>
      <c r="R3" s="470" t="s">
        <v>9</v>
      </c>
      <c r="S3" s="473"/>
      <c r="T3" s="471"/>
      <c r="U3" s="465" t="s">
        <v>10</v>
      </c>
    </row>
    <row r="4" spans="1:21" ht="22.5" customHeight="1" thickBot="1">
      <c r="B4" s="474"/>
      <c r="C4" s="465" t="s">
        <v>11</v>
      </c>
      <c r="D4" s="470" t="s">
        <v>12</v>
      </c>
      <c r="E4" s="473"/>
      <c r="F4" s="473"/>
      <c r="G4" s="471"/>
      <c r="H4" s="475" t="s">
        <v>11</v>
      </c>
      <c r="I4" s="470" t="s">
        <v>12</v>
      </c>
      <c r="J4" s="473"/>
      <c r="K4" s="473"/>
      <c r="L4" s="471"/>
      <c r="M4" s="481"/>
      <c r="N4" s="481"/>
      <c r="O4" s="481"/>
      <c r="P4" s="481"/>
      <c r="Q4" s="481"/>
      <c r="R4" s="465" t="s">
        <v>14</v>
      </c>
      <c r="S4" s="470" t="s">
        <v>15</v>
      </c>
      <c r="T4" s="471"/>
      <c r="U4" s="474"/>
    </row>
    <row r="5" spans="1:21" ht="53.25" customHeight="1" thickBot="1">
      <c r="B5" s="474"/>
      <c r="C5" s="474"/>
      <c r="D5" s="489" t="s">
        <v>16</v>
      </c>
      <c r="E5" s="470" t="s">
        <v>17</v>
      </c>
      <c r="F5" s="471"/>
      <c r="G5" s="489" t="s">
        <v>18</v>
      </c>
      <c r="H5" s="475"/>
      <c r="I5" s="489" t="s">
        <v>16</v>
      </c>
      <c r="J5" s="470" t="s">
        <v>17</v>
      </c>
      <c r="K5" s="471"/>
      <c r="L5" s="472" t="s">
        <v>18</v>
      </c>
      <c r="M5" s="481"/>
      <c r="N5" s="481"/>
      <c r="O5" s="481"/>
      <c r="P5" s="481"/>
      <c r="Q5" s="481"/>
      <c r="R5" s="474"/>
      <c r="S5" s="468" t="s">
        <v>19</v>
      </c>
      <c r="T5" s="468" t="s">
        <v>20</v>
      </c>
      <c r="U5" s="474"/>
    </row>
    <row r="6" spans="1:21" ht="217.5" customHeight="1" thickBot="1">
      <c r="B6" s="466"/>
      <c r="C6" s="466"/>
      <c r="D6" s="488"/>
      <c r="E6" s="405" t="s">
        <v>21</v>
      </c>
      <c r="F6" s="405" t="s">
        <v>22</v>
      </c>
      <c r="G6" s="488"/>
      <c r="H6" s="475"/>
      <c r="I6" s="488"/>
      <c r="J6" s="405" t="s">
        <v>21</v>
      </c>
      <c r="K6" s="317" t="s">
        <v>22</v>
      </c>
      <c r="L6" s="472"/>
      <c r="M6" s="469"/>
      <c r="N6" s="469"/>
      <c r="O6" s="469"/>
      <c r="P6" s="469"/>
      <c r="Q6" s="469"/>
      <c r="R6" s="466"/>
      <c r="S6" s="469"/>
      <c r="T6" s="469"/>
      <c r="U6" s="466"/>
    </row>
    <row r="7" spans="1:21" ht="18">
      <c r="B7" s="465">
        <v>1</v>
      </c>
      <c r="C7" s="465">
        <v>2</v>
      </c>
      <c r="D7" s="465">
        <v>3</v>
      </c>
      <c r="E7" s="465">
        <v>4</v>
      </c>
      <c r="F7" s="318">
        <v>5</v>
      </c>
      <c r="G7" s="465">
        <v>6</v>
      </c>
      <c r="H7" s="465">
        <v>7</v>
      </c>
      <c r="I7" s="465">
        <v>8</v>
      </c>
      <c r="J7" s="465">
        <v>9</v>
      </c>
      <c r="K7" s="318">
        <v>10</v>
      </c>
      <c r="L7" s="465">
        <v>11</v>
      </c>
      <c r="M7" s="465">
        <v>12</v>
      </c>
      <c r="N7" s="465">
        <v>13</v>
      </c>
      <c r="O7" s="465">
        <v>14</v>
      </c>
      <c r="P7" s="465">
        <v>15</v>
      </c>
      <c r="Q7" s="465">
        <v>16</v>
      </c>
      <c r="R7" s="465">
        <v>17</v>
      </c>
      <c r="S7" s="318">
        <v>18</v>
      </c>
      <c r="T7" s="465">
        <v>19</v>
      </c>
      <c r="U7" s="465">
        <v>20</v>
      </c>
    </row>
    <row r="8" spans="1:21" ht="54.75" thickBot="1">
      <c r="B8" s="466"/>
      <c r="C8" s="466"/>
      <c r="D8" s="466"/>
      <c r="E8" s="466"/>
      <c r="F8" s="362" t="s">
        <v>23</v>
      </c>
      <c r="G8" s="466"/>
      <c r="H8" s="466"/>
      <c r="I8" s="466"/>
      <c r="J8" s="466"/>
      <c r="K8" s="362" t="s">
        <v>24</v>
      </c>
      <c r="L8" s="466"/>
      <c r="M8" s="466"/>
      <c r="N8" s="466"/>
      <c r="O8" s="466"/>
      <c r="P8" s="466"/>
      <c r="Q8" s="466"/>
      <c r="R8" s="466"/>
      <c r="S8" s="362" t="s">
        <v>25</v>
      </c>
      <c r="T8" s="466"/>
      <c r="U8" s="466"/>
    </row>
    <row r="9" spans="1:21" ht="75.75" thickBot="1">
      <c r="B9" s="363" t="s">
        <v>212</v>
      </c>
      <c r="C9" s="364" t="s">
        <v>213</v>
      </c>
      <c r="D9" s="406">
        <v>240</v>
      </c>
      <c r="E9" s="407">
        <v>239</v>
      </c>
      <c r="F9" s="367">
        <f>E9/D9*100</f>
        <v>99.583333333333329</v>
      </c>
      <c r="G9" s="364">
        <v>10</v>
      </c>
      <c r="H9" s="368" t="s">
        <v>214</v>
      </c>
      <c r="I9" s="408">
        <v>75</v>
      </c>
      <c r="J9" s="407">
        <v>75</v>
      </c>
      <c r="K9" s="371">
        <f>J9/I9*100</f>
        <v>100</v>
      </c>
      <c r="L9" s="364">
        <v>10</v>
      </c>
      <c r="M9" s="364" t="s">
        <v>29</v>
      </c>
      <c r="N9" s="364" t="s">
        <v>29</v>
      </c>
      <c r="O9" s="364" t="s">
        <v>30</v>
      </c>
      <c r="P9" s="372">
        <v>50927156.380000003</v>
      </c>
      <c r="Q9" s="372">
        <v>50927156.380000003</v>
      </c>
      <c r="R9" s="372">
        <v>50726567.5</v>
      </c>
      <c r="S9" s="371">
        <f>R9/P9*100</f>
        <v>99.606125897736604</v>
      </c>
      <c r="T9" s="371">
        <f>R9/Q9*100</f>
        <v>99.606125897736604</v>
      </c>
      <c r="U9" s="364" t="s">
        <v>215</v>
      </c>
    </row>
    <row r="10" spans="1:21" ht="126.75" hidden="1" customHeight="1">
      <c r="B10" s="363" t="s">
        <v>55</v>
      </c>
      <c r="C10" s="364" t="s">
        <v>213</v>
      </c>
      <c r="D10" s="408"/>
      <c r="E10" s="407"/>
      <c r="F10" s="367" t="e">
        <f>E10/D10*100</f>
        <v>#DIV/0!</v>
      </c>
      <c r="G10" s="364">
        <v>10</v>
      </c>
      <c r="H10" s="409" t="s">
        <v>214</v>
      </c>
      <c r="I10" s="362"/>
      <c r="J10" s="362"/>
      <c r="K10" s="371" t="e">
        <f>J10/I10*100</f>
        <v>#DIV/0!</v>
      </c>
      <c r="L10" s="364"/>
      <c r="M10" s="364" t="s">
        <v>29</v>
      </c>
      <c r="N10" s="364" t="s">
        <v>29</v>
      </c>
      <c r="O10" s="364" t="s">
        <v>30</v>
      </c>
      <c r="P10" s="372"/>
      <c r="Q10" s="372"/>
      <c r="R10" s="410"/>
      <c r="S10" s="371" t="e">
        <f>R10/P10*100</f>
        <v>#DIV/0!</v>
      </c>
      <c r="T10" s="371" t="e">
        <f>R10/Q10*100</f>
        <v>#DIV/0!</v>
      </c>
      <c r="U10" s="364" t="s">
        <v>215</v>
      </c>
    </row>
    <row r="11" spans="1:21" ht="75.75" thickBot="1">
      <c r="B11" s="411" t="s">
        <v>136</v>
      </c>
      <c r="C11" s="412" t="s">
        <v>213</v>
      </c>
      <c r="D11" s="413">
        <v>240</v>
      </c>
      <c r="E11" s="414">
        <v>239</v>
      </c>
      <c r="F11" s="415">
        <f>E11/D11*100</f>
        <v>99.583333333333329</v>
      </c>
      <c r="G11" s="324">
        <v>10</v>
      </c>
      <c r="H11" s="416" t="s">
        <v>214</v>
      </c>
      <c r="I11" s="318">
        <v>75</v>
      </c>
      <c r="J11" s="318">
        <v>75</v>
      </c>
      <c r="K11" s="417">
        <f>J11/I11*100</f>
        <v>100</v>
      </c>
      <c r="L11" s="412">
        <v>10</v>
      </c>
      <c r="M11" s="412" t="s">
        <v>29</v>
      </c>
      <c r="N11" s="412" t="s">
        <v>29</v>
      </c>
      <c r="O11" s="412" t="s">
        <v>30</v>
      </c>
      <c r="P11" s="418">
        <v>4016668.57</v>
      </c>
      <c r="Q11" s="418">
        <v>4016668.57</v>
      </c>
      <c r="R11" s="419">
        <v>3956752.42</v>
      </c>
      <c r="S11" s="417">
        <f>R11/P11*100</f>
        <v>98.508312325106772</v>
      </c>
      <c r="T11" s="417">
        <f>R11/Q11*100</f>
        <v>98.508312325106772</v>
      </c>
      <c r="U11" s="364" t="s">
        <v>215</v>
      </c>
    </row>
    <row r="12" spans="1:21" ht="18">
      <c r="A12" s="431"/>
      <c r="B12" s="420" t="s">
        <v>217</v>
      </c>
      <c r="C12" s="421"/>
      <c r="D12" s="422"/>
      <c r="E12" s="422"/>
      <c r="F12" s="423"/>
      <c r="G12" s="421"/>
      <c r="H12" s="424"/>
      <c r="I12" s="421"/>
      <c r="J12" s="421"/>
      <c r="K12" s="425"/>
      <c r="L12" s="421"/>
      <c r="M12" s="421"/>
      <c r="N12" s="421"/>
      <c r="O12" s="421"/>
      <c r="P12" s="426">
        <f>P9+P11</f>
        <v>54943824.950000003</v>
      </c>
      <c r="Q12" s="426">
        <f>Q9+Q11</f>
        <v>54943824.950000003</v>
      </c>
      <c r="R12" s="426">
        <f>R9+R11</f>
        <v>54683319.920000002</v>
      </c>
      <c r="S12" s="425"/>
      <c r="T12" s="425"/>
      <c r="U12" s="430"/>
    </row>
    <row r="13" spans="1:21" ht="18">
      <c r="B13" s="375"/>
      <c r="C13" s="324"/>
      <c r="D13" s="326"/>
      <c r="E13" s="326"/>
      <c r="F13" s="327"/>
      <c r="G13" s="324"/>
      <c r="H13" s="376"/>
      <c r="I13" s="324"/>
      <c r="J13" s="324"/>
      <c r="K13" s="377"/>
      <c r="L13" s="324"/>
      <c r="M13" s="324"/>
      <c r="N13" s="324"/>
      <c r="O13" s="324"/>
      <c r="P13" s="378"/>
      <c r="Q13" s="378"/>
      <c r="R13" s="378"/>
      <c r="S13" s="377"/>
      <c r="T13" s="377"/>
      <c r="U13" s="324"/>
    </row>
    <row r="14" spans="1:21" ht="18">
      <c r="B14" s="375"/>
      <c r="C14" s="324"/>
      <c r="D14" s="326"/>
      <c r="E14" s="326"/>
      <c r="F14" s="327"/>
      <c r="G14" s="324"/>
      <c r="H14" s="376"/>
      <c r="I14" s="324"/>
      <c r="J14" s="324"/>
      <c r="K14" s="377"/>
      <c r="L14" s="324"/>
      <c r="M14" s="324"/>
      <c r="N14" s="324"/>
      <c r="O14" s="324"/>
      <c r="P14" s="378"/>
      <c r="Q14" s="378"/>
      <c r="R14" s="378"/>
      <c r="S14" s="377"/>
      <c r="T14" s="377"/>
      <c r="U14" s="324"/>
    </row>
    <row r="18" spans="2:8" ht="23.25">
      <c r="B18" s="307" t="s">
        <v>170</v>
      </c>
      <c r="C18" s="307"/>
      <c r="D18" s="358"/>
      <c r="E18" s="427"/>
      <c r="F18" s="427"/>
      <c r="H18" s="427" t="s">
        <v>164</v>
      </c>
    </row>
    <row r="19" spans="2:8" ht="23.25">
      <c r="B19" s="307"/>
      <c r="C19" s="308"/>
      <c r="D19" s="482" t="s">
        <v>46</v>
      </c>
      <c r="E19" s="482"/>
      <c r="F19" s="428"/>
      <c r="H19" s="429" t="s">
        <v>113</v>
      </c>
    </row>
    <row r="20" spans="2:8" ht="23.25">
      <c r="B20" s="307"/>
      <c r="C20" s="308"/>
      <c r="D20" s="309"/>
      <c r="E20" s="308"/>
      <c r="F20" s="308"/>
    </row>
    <row r="21" spans="2:8" ht="23.25">
      <c r="B21" s="307"/>
      <c r="C21" s="308"/>
      <c r="D21" s="309"/>
      <c r="E21" s="308"/>
      <c r="F21" s="308"/>
    </row>
    <row r="22" spans="2:8" ht="23.25">
      <c r="B22" s="307"/>
      <c r="C22" s="307"/>
      <c r="D22" s="307"/>
      <c r="E22" s="309"/>
      <c r="F22" s="309"/>
    </row>
    <row r="23" spans="2:8" ht="23.25">
      <c r="B23" s="307"/>
      <c r="C23" s="307"/>
      <c r="D23" s="307"/>
      <c r="E23" s="309"/>
      <c r="F23" s="309"/>
    </row>
    <row r="24" spans="2:8" ht="23.25">
      <c r="B24" s="307" t="s">
        <v>61</v>
      </c>
      <c r="C24" s="312"/>
      <c r="D24" s="309"/>
      <c r="E24" s="467" t="s">
        <v>270</v>
      </c>
      <c r="F24" s="467"/>
      <c r="H24" s="309"/>
    </row>
    <row r="25" spans="2:8" ht="23.25">
      <c r="B25" s="307"/>
      <c r="C25" s="308" t="s">
        <v>46</v>
      </c>
      <c r="D25" s="309"/>
      <c r="E25" s="464" t="s">
        <v>47</v>
      </c>
      <c r="F25" s="464"/>
    </row>
  </sheetData>
  <mergeCells count="46">
    <mergeCell ref="C1:U1"/>
    <mergeCell ref="C2:U2"/>
    <mergeCell ref="B3:B6"/>
    <mergeCell ref="C3:G3"/>
    <mergeCell ref="H3:L3"/>
    <mergeCell ref="M3:M6"/>
    <mergeCell ref="N3:N6"/>
    <mergeCell ref="O3:O6"/>
    <mergeCell ref="P3:P6"/>
    <mergeCell ref="Q3:Q6"/>
    <mergeCell ref="T5:T6"/>
    <mergeCell ref="R3:T3"/>
    <mergeCell ref="U3:U6"/>
    <mergeCell ref="C4:C6"/>
    <mergeCell ref="D4:G4"/>
    <mergeCell ref="H4:H6"/>
    <mergeCell ref="I4:L4"/>
    <mergeCell ref="R4:R6"/>
    <mergeCell ref="S4:T4"/>
    <mergeCell ref="D5:D6"/>
    <mergeCell ref="E5:F5"/>
    <mergeCell ref="G5:G6"/>
    <mergeCell ref="I5:I6"/>
    <mergeCell ref="J5:K5"/>
    <mergeCell ref="L5:L6"/>
    <mergeCell ref="S5:S6"/>
    <mergeCell ref="B7:B8"/>
    <mergeCell ref="C7:C8"/>
    <mergeCell ref="D7:D8"/>
    <mergeCell ref="E7:E8"/>
    <mergeCell ref="G7:G8"/>
    <mergeCell ref="T7:T8"/>
    <mergeCell ref="U7:U8"/>
    <mergeCell ref="D19:E19"/>
    <mergeCell ref="I7:I8"/>
    <mergeCell ref="J7:J8"/>
    <mergeCell ref="L7:L8"/>
    <mergeCell ref="M7:M8"/>
    <mergeCell ref="N7:N8"/>
    <mergeCell ref="O7:O8"/>
    <mergeCell ref="H7:H8"/>
    <mergeCell ref="E24:F24"/>
    <mergeCell ref="E25:F25"/>
    <mergeCell ref="P7:P8"/>
    <mergeCell ref="Q7:Q8"/>
    <mergeCell ref="R7:R8"/>
  </mergeCells>
  <pageMargins left="0.35399999999999998" right="0.39400000000000002" top="0.748" bottom="0.748" header="0.315" footer="0.315"/>
  <pageSetup paperSize="9" scale="38" fitToHeight="0" orientation="landscape" useFirstPageNumber="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zoomScale="75" workbookViewId="0">
      <pane xSplit="1" ySplit="6" topLeftCell="B7" activePane="bottomRight" state="frozen"/>
      <selection activeCell="B7" sqref="B7:B8"/>
      <selection pane="topRight" activeCell="B7" sqref="B7:B8"/>
      <selection pane="bottomLeft" activeCell="B7" sqref="B7:B8"/>
      <selection pane="bottomRight" activeCell="B7" sqref="B7:B8"/>
    </sheetView>
  </sheetViews>
  <sheetFormatPr defaultColWidth="10" defaultRowHeight="15"/>
  <cols>
    <col min="1" max="1" width="10" style="255"/>
    <col min="2" max="2" width="49.28515625" style="255" customWidth="1"/>
    <col min="3" max="3" width="27.140625" style="255" customWidth="1"/>
    <col min="4" max="4" width="14.85546875" style="255" customWidth="1"/>
    <col min="5" max="5" width="13.7109375" style="255" customWidth="1"/>
    <col min="6" max="6" width="13.85546875" style="255" customWidth="1"/>
    <col min="7" max="7" width="15.7109375" style="255" customWidth="1"/>
    <col min="8" max="8" width="27.140625" style="255" customWidth="1"/>
    <col min="9" max="9" width="14.42578125" style="255" customWidth="1"/>
    <col min="10" max="10" width="14.7109375" style="255" customWidth="1"/>
    <col min="11" max="11" width="14" style="255" customWidth="1"/>
    <col min="12" max="12" width="11.85546875" style="255" customWidth="1"/>
    <col min="13" max="13" width="17.140625" style="255" customWidth="1"/>
    <col min="14" max="14" width="17.28515625" style="255" customWidth="1"/>
    <col min="15" max="15" width="14.42578125" style="255" customWidth="1"/>
    <col min="16" max="16" width="23.42578125" style="255" customWidth="1"/>
    <col min="17" max="17" width="21.5703125" style="255" customWidth="1"/>
    <col min="18" max="18" width="19" style="255" customWidth="1"/>
    <col min="19" max="19" width="13" style="255" customWidth="1"/>
    <col min="20" max="20" width="15.140625" style="255" customWidth="1"/>
    <col min="21" max="21" width="17.7109375" style="255" customWidth="1"/>
    <col min="22" max="16384" width="10" style="255"/>
  </cols>
  <sheetData>
    <row r="1" spans="1:21" ht="105" customHeight="1">
      <c r="C1" s="478" t="s">
        <v>153</v>
      </c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</row>
    <row r="2" spans="1:21" ht="105" customHeight="1" thickBot="1">
      <c r="C2" s="480" t="s">
        <v>271</v>
      </c>
      <c r="D2" s="480"/>
      <c r="E2" s="480"/>
      <c r="F2" s="480"/>
      <c r="G2" s="480"/>
      <c r="H2" s="480"/>
      <c r="I2" s="480"/>
      <c r="J2" s="480"/>
      <c r="K2" s="480"/>
      <c r="L2" s="480"/>
      <c r="M2" s="480"/>
      <c r="N2" s="480"/>
      <c r="O2" s="480"/>
      <c r="P2" s="480"/>
      <c r="Q2" s="480"/>
      <c r="R2" s="480"/>
      <c r="S2" s="480"/>
      <c r="T2" s="480"/>
      <c r="U2" s="480"/>
    </row>
    <row r="3" spans="1:21" ht="52.5" customHeight="1" thickBot="1">
      <c r="B3" s="465" t="s">
        <v>1</v>
      </c>
      <c r="C3" s="470" t="s">
        <v>2</v>
      </c>
      <c r="D3" s="473"/>
      <c r="E3" s="473"/>
      <c r="F3" s="473"/>
      <c r="G3" s="471"/>
      <c r="H3" s="470" t="s">
        <v>3</v>
      </c>
      <c r="I3" s="473"/>
      <c r="J3" s="473"/>
      <c r="K3" s="473"/>
      <c r="L3" s="471"/>
      <c r="M3" s="468" t="s">
        <v>4</v>
      </c>
      <c r="N3" s="468" t="s">
        <v>5</v>
      </c>
      <c r="O3" s="468" t="s">
        <v>6</v>
      </c>
      <c r="P3" s="468" t="s">
        <v>7</v>
      </c>
      <c r="Q3" s="468" t="s">
        <v>8</v>
      </c>
      <c r="R3" s="470" t="s">
        <v>9</v>
      </c>
      <c r="S3" s="473"/>
      <c r="T3" s="471"/>
      <c r="U3" s="465" t="s">
        <v>10</v>
      </c>
    </row>
    <row r="4" spans="1:21" ht="18.75" customHeight="1" thickBot="1">
      <c r="B4" s="474"/>
      <c r="C4" s="465" t="s">
        <v>11</v>
      </c>
      <c r="D4" s="470" t="s">
        <v>12</v>
      </c>
      <c r="E4" s="473"/>
      <c r="F4" s="473"/>
      <c r="G4" s="471"/>
      <c r="H4" s="475" t="s">
        <v>11</v>
      </c>
      <c r="I4" s="470" t="s">
        <v>12</v>
      </c>
      <c r="J4" s="473"/>
      <c r="K4" s="473"/>
      <c r="L4" s="471"/>
      <c r="M4" s="481"/>
      <c r="N4" s="481"/>
      <c r="O4" s="481"/>
      <c r="P4" s="481"/>
      <c r="Q4" s="481"/>
      <c r="R4" s="465" t="s">
        <v>14</v>
      </c>
      <c r="S4" s="470" t="s">
        <v>15</v>
      </c>
      <c r="T4" s="471"/>
      <c r="U4" s="474"/>
    </row>
    <row r="5" spans="1:21" ht="53.25" customHeight="1" thickBot="1">
      <c r="B5" s="474"/>
      <c r="C5" s="474"/>
      <c r="D5" s="489" t="s">
        <v>16</v>
      </c>
      <c r="E5" s="470" t="s">
        <v>17</v>
      </c>
      <c r="F5" s="471"/>
      <c r="G5" s="489" t="s">
        <v>18</v>
      </c>
      <c r="H5" s="475"/>
      <c r="I5" s="489" t="s">
        <v>16</v>
      </c>
      <c r="J5" s="470" t="s">
        <v>17</v>
      </c>
      <c r="K5" s="471"/>
      <c r="L5" s="487" t="s">
        <v>18</v>
      </c>
      <c r="M5" s="481"/>
      <c r="N5" s="481"/>
      <c r="O5" s="481"/>
      <c r="P5" s="481"/>
      <c r="Q5" s="481"/>
      <c r="R5" s="474"/>
      <c r="S5" s="468" t="s">
        <v>19</v>
      </c>
      <c r="T5" s="468" t="s">
        <v>20</v>
      </c>
      <c r="U5" s="474"/>
    </row>
    <row r="6" spans="1:21" ht="217.5" customHeight="1" thickBot="1">
      <c r="B6" s="466"/>
      <c r="C6" s="466"/>
      <c r="D6" s="488"/>
      <c r="E6" s="405" t="s">
        <v>21</v>
      </c>
      <c r="F6" s="405" t="s">
        <v>22</v>
      </c>
      <c r="G6" s="488"/>
      <c r="H6" s="475"/>
      <c r="I6" s="488"/>
      <c r="J6" s="405" t="s">
        <v>21</v>
      </c>
      <c r="K6" s="405" t="s">
        <v>22</v>
      </c>
      <c r="L6" s="487"/>
      <c r="M6" s="469"/>
      <c r="N6" s="469"/>
      <c r="O6" s="469"/>
      <c r="P6" s="469"/>
      <c r="Q6" s="469"/>
      <c r="R6" s="466"/>
      <c r="S6" s="469"/>
      <c r="T6" s="469"/>
      <c r="U6" s="466"/>
    </row>
    <row r="7" spans="1:21" ht="18">
      <c r="B7" s="465">
        <v>1</v>
      </c>
      <c r="C7" s="465">
        <v>2</v>
      </c>
      <c r="D7" s="465">
        <v>3</v>
      </c>
      <c r="E7" s="465">
        <v>4</v>
      </c>
      <c r="F7" s="318">
        <v>5</v>
      </c>
      <c r="G7" s="465">
        <v>6</v>
      </c>
      <c r="H7" s="465">
        <v>7</v>
      </c>
      <c r="I7" s="465">
        <v>8</v>
      </c>
      <c r="J7" s="465">
        <v>9</v>
      </c>
      <c r="K7" s="318">
        <v>10</v>
      </c>
      <c r="L7" s="465">
        <v>11</v>
      </c>
      <c r="M7" s="465">
        <v>12</v>
      </c>
      <c r="N7" s="465">
        <v>13</v>
      </c>
      <c r="O7" s="465">
        <v>14</v>
      </c>
      <c r="P7" s="465">
        <v>15</v>
      </c>
      <c r="Q7" s="465">
        <v>16</v>
      </c>
      <c r="R7" s="465">
        <v>17</v>
      </c>
      <c r="S7" s="318">
        <v>18</v>
      </c>
      <c r="T7" s="465">
        <v>19</v>
      </c>
      <c r="U7" s="465">
        <v>20</v>
      </c>
    </row>
    <row r="8" spans="1:21" ht="54.75" thickBot="1">
      <c r="B8" s="466"/>
      <c r="C8" s="466"/>
      <c r="D8" s="466"/>
      <c r="E8" s="466"/>
      <c r="F8" s="362" t="s">
        <v>23</v>
      </c>
      <c r="G8" s="466"/>
      <c r="H8" s="466"/>
      <c r="I8" s="466"/>
      <c r="J8" s="466"/>
      <c r="K8" s="362" t="s">
        <v>24</v>
      </c>
      <c r="L8" s="466"/>
      <c r="M8" s="474"/>
      <c r="N8" s="474"/>
      <c r="O8" s="466"/>
      <c r="P8" s="466"/>
      <c r="Q8" s="466"/>
      <c r="R8" s="466"/>
      <c r="S8" s="362" t="s">
        <v>25</v>
      </c>
      <c r="T8" s="466"/>
      <c r="U8" s="466"/>
    </row>
    <row r="9" spans="1:21" ht="75.75" thickBot="1">
      <c r="B9" s="363" t="s">
        <v>212</v>
      </c>
      <c r="C9" s="364" t="s">
        <v>213</v>
      </c>
      <c r="D9" s="406">
        <v>140</v>
      </c>
      <c r="E9" s="407">
        <v>140</v>
      </c>
      <c r="F9" s="367">
        <f>E9/D9*100</f>
        <v>100</v>
      </c>
      <c r="G9" s="364">
        <v>10</v>
      </c>
      <c r="H9" s="368" t="s">
        <v>214</v>
      </c>
      <c r="I9" s="408">
        <v>75</v>
      </c>
      <c r="J9" s="407">
        <v>66</v>
      </c>
      <c r="K9" s="371">
        <f>J9/I9*100</f>
        <v>88</v>
      </c>
      <c r="L9" s="439">
        <v>10</v>
      </c>
      <c r="M9" s="440" t="s">
        <v>29</v>
      </c>
      <c r="N9" s="440" t="s">
        <v>29</v>
      </c>
      <c r="O9" s="364" t="s">
        <v>30</v>
      </c>
      <c r="P9" s="372">
        <v>36317500.740000002</v>
      </c>
      <c r="Q9" s="372">
        <v>36317500.740000002</v>
      </c>
      <c r="R9" s="372">
        <v>35740391.799999997</v>
      </c>
      <c r="S9" s="371">
        <f>R9/P9*100</f>
        <v>98.410934320256288</v>
      </c>
      <c r="T9" s="371">
        <f>R9/Q9*100</f>
        <v>98.410934320256288</v>
      </c>
      <c r="U9" s="364" t="s">
        <v>215</v>
      </c>
    </row>
    <row r="10" spans="1:21" ht="126.75" hidden="1" customHeight="1">
      <c r="B10" s="363" t="s">
        <v>55</v>
      </c>
      <c r="C10" s="364" t="s">
        <v>213</v>
      </c>
      <c r="D10" s="408"/>
      <c r="E10" s="407"/>
      <c r="F10" s="367" t="e">
        <f>E10/D10*100</f>
        <v>#DIV/0!</v>
      </c>
      <c r="G10" s="364">
        <v>10</v>
      </c>
      <c r="H10" s="409" t="s">
        <v>214</v>
      </c>
      <c r="I10" s="362"/>
      <c r="J10" s="362"/>
      <c r="K10" s="371" t="e">
        <f>J10/I10*100</f>
        <v>#DIV/0!</v>
      </c>
      <c r="L10" s="364"/>
      <c r="M10" s="412" t="s">
        <v>72</v>
      </c>
      <c r="N10" s="412" t="s">
        <v>72</v>
      </c>
      <c r="O10" s="364" t="s">
        <v>30</v>
      </c>
      <c r="P10" s="372"/>
      <c r="Q10" s="372"/>
      <c r="R10" s="410"/>
      <c r="S10" s="371" t="e">
        <f>R10/P10*100</f>
        <v>#DIV/0!</v>
      </c>
      <c r="T10" s="371" t="e">
        <f>R10/Q10*100</f>
        <v>#DIV/0!</v>
      </c>
      <c r="U10" s="364" t="s">
        <v>215</v>
      </c>
    </row>
    <row r="11" spans="1:21" ht="75.75" thickBot="1">
      <c r="B11" s="411" t="s">
        <v>136</v>
      </c>
      <c r="C11" s="412" t="s">
        <v>213</v>
      </c>
      <c r="D11" s="413">
        <v>140</v>
      </c>
      <c r="E11" s="414">
        <v>140</v>
      </c>
      <c r="F11" s="415">
        <f>E11/D11*100</f>
        <v>100</v>
      </c>
      <c r="G11" s="324">
        <v>10</v>
      </c>
      <c r="H11" s="416" t="s">
        <v>214</v>
      </c>
      <c r="I11" s="318">
        <v>75</v>
      </c>
      <c r="J11" s="318">
        <v>66</v>
      </c>
      <c r="K11" s="417">
        <f>J11/I11*100</f>
        <v>88</v>
      </c>
      <c r="L11" s="412">
        <v>10</v>
      </c>
      <c r="M11" s="412" t="s">
        <v>29</v>
      </c>
      <c r="N11" s="412" t="s">
        <v>29</v>
      </c>
      <c r="O11" s="412" t="s">
        <v>30</v>
      </c>
      <c r="P11" s="418">
        <v>2720123.68</v>
      </c>
      <c r="Q11" s="418">
        <v>2720123.68</v>
      </c>
      <c r="R11" s="419">
        <v>2547740.4900000002</v>
      </c>
      <c r="S11" s="417">
        <f>R11/P11*100</f>
        <v>93.662670882671037</v>
      </c>
      <c r="T11" s="417">
        <f>R11/Q11*100</f>
        <v>93.662670882671037</v>
      </c>
      <c r="U11" s="364" t="s">
        <v>215</v>
      </c>
    </row>
    <row r="12" spans="1:21" ht="18">
      <c r="A12" s="431"/>
      <c r="B12" s="420" t="s">
        <v>217</v>
      </c>
      <c r="C12" s="421"/>
      <c r="D12" s="422"/>
      <c r="E12" s="422"/>
      <c r="F12" s="423"/>
      <c r="G12" s="421"/>
      <c r="H12" s="424"/>
      <c r="I12" s="421"/>
      <c r="J12" s="421"/>
      <c r="K12" s="425"/>
      <c r="L12" s="421"/>
      <c r="M12" s="421"/>
      <c r="N12" s="421"/>
      <c r="O12" s="421"/>
      <c r="P12" s="426">
        <f>P9+P11</f>
        <v>39037624.420000002</v>
      </c>
      <c r="Q12" s="426">
        <f>Q9+Q11</f>
        <v>39037624.420000002</v>
      </c>
      <c r="R12" s="426">
        <f>R9+R11</f>
        <v>38288132.289999999</v>
      </c>
      <c r="S12" s="425"/>
      <c r="T12" s="425"/>
      <c r="U12" s="430"/>
    </row>
    <row r="13" spans="1:21" ht="18">
      <c r="B13" s="375"/>
      <c r="C13" s="324"/>
      <c r="D13" s="326"/>
      <c r="E13" s="326"/>
      <c r="F13" s="327"/>
      <c r="G13" s="324"/>
      <c r="H13" s="376"/>
      <c r="I13" s="324"/>
      <c r="J13" s="324"/>
      <c r="K13" s="377"/>
      <c r="L13" s="324"/>
      <c r="M13" s="324"/>
      <c r="N13" s="324"/>
      <c r="O13" s="324"/>
      <c r="P13" s="378"/>
      <c r="Q13" s="378"/>
      <c r="R13" s="378"/>
      <c r="S13" s="377"/>
      <c r="T13" s="377"/>
      <c r="U13" s="324"/>
    </row>
    <row r="14" spans="1:21" ht="18">
      <c r="B14" s="375"/>
      <c r="C14" s="324"/>
      <c r="D14" s="326"/>
      <c r="E14" s="326"/>
      <c r="F14" s="327"/>
      <c r="G14" s="324"/>
      <c r="H14" s="376"/>
      <c r="I14" s="324"/>
      <c r="J14" s="324"/>
      <c r="K14" s="377"/>
      <c r="L14" s="324"/>
      <c r="M14" s="324"/>
      <c r="N14" s="324"/>
      <c r="O14" s="324"/>
      <c r="P14" s="378"/>
      <c r="Q14" s="378"/>
      <c r="R14" s="378"/>
      <c r="S14" s="377"/>
      <c r="T14" s="377"/>
      <c r="U14" s="324"/>
    </row>
    <row r="18" spans="2:8" ht="23.25">
      <c r="B18" s="307" t="s">
        <v>170</v>
      </c>
      <c r="C18" s="307"/>
      <c r="D18" s="358"/>
      <c r="E18" s="427"/>
      <c r="F18" s="427"/>
      <c r="H18" s="427" t="s">
        <v>164</v>
      </c>
    </row>
    <row r="19" spans="2:8" ht="23.25">
      <c r="B19" s="307"/>
      <c r="C19" s="308"/>
      <c r="D19" s="482" t="s">
        <v>46</v>
      </c>
      <c r="E19" s="482"/>
      <c r="F19" s="428"/>
      <c r="H19" s="429" t="s">
        <v>113</v>
      </c>
    </row>
    <row r="20" spans="2:8" ht="23.25">
      <c r="B20" s="307"/>
      <c r="C20" s="308"/>
      <c r="D20" s="309"/>
      <c r="E20" s="308"/>
      <c r="F20" s="308"/>
    </row>
    <row r="21" spans="2:8" ht="23.25">
      <c r="B21" s="307"/>
      <c r="C21" s="308"/>
      <c r="D21" s="309"/>
      <c r="E21" s="308"/>
      <c r="F21" s="308"/>
    </row>
    <row r="22" spans="2:8" ht="23.25">
      <c r="B22" s="307"/>
      <c r="C22" s="307"/>
      <c r="D22" s="307"/>
      <c r="E22" s="309"/>
      <c r="F22" s="309"/>
    </row>
    <row r="23" spans="2:8" ht="23.25">
      <c r="B23" s="307"/>
      <c r="C23" s="307"/>
      <c r="D23" s="307"/>
      <c r="E23" s="309"/>
      <c r="F23" s="309"/>
    </row>
    <row r="24" spans="2:8" ht="23.25">
      <c r="B24" s="307" t="s">
        <v>61</v>
      </c>
      <c r="C24" s="312"/>
      <c r="D24" s="309"/>
      <c r="E24" s="467" t="s">
        <v>272</v>
      </c>
      <c r="F24" s="467"/>
      <c r="H24" s="309"/>
    </row>
    <row r="25" spans="2:8" ht="23.25">
      <c r="B25" s="307"/>
      <c r="C25" s="308" t="s">
        <v>46</v>
      </c>
      <c r="D25" s="309"/>
      <c r="E25" s="464" t="s">
        <v>113</v>
      </c>
      <c r="F25" s="464"/>
    </row>
  </sheetData>
  <mergeCells count="46">
    <mergeCell ref="C1:U1"/>
    <mergeCell ref="C2:U2"/>
    <mergeCell ref="B3:B6"/>
    <mergeCell ref="C3:G3"/>
    <mergeCell ref="H3:L3"/>
    <mergeCell ref="M3:M6"/>
    <mergeCell ref="N3:N6"/>
    <mergeCell ref="O3:O6"/>
    <mergeCell ref="P3:P6"/>
    <mergeCell ref="Q3:Q6"/>
    <mergeCell ref="T5:T6"/>
    <mergeCell ref="R3:T3"/>
    <mergeCell ref="U3:U6"/>
    <mergeCell ref="C4:C6"/>
    <mergeCell ref="D4:G4"/>
    <mergeCell ref="H4:H6"/>
    <mergeCell ref="I4:L4"/>
    <mergeCell ref="R4:R6"/>
    <mergeCell ref="S4:T4"/>
    <mergeCell ref="D5:D6"/>
    <mergeCell ref="E5:F5"/>
    <mergeCell ref="G5:G6"/>
    <mergeCell ref="I5:I6"/>
    <mergeCell ref="J5:K5"/>
    <mergeCell ref="L5:L6"/>
    <mergeCell ref="S5:S6"/>
    <mergeCell ref="B7:B8"/>
    <mergeCell ref="C7:C8"/>
    <mergeCell ref="D7:D8"/>
    <mergeCell ref="E7:E8"/>
    <mergeCell ref="G7:G8"/>
    <mergeCell ref="T7:T8"/>
    <mergeCell ref="U7:U8"/>
    <mergeCell ref="D19:E19"/>
    <mergeCell ref="I7:I8"/>
    <mergeCell ref="J7:J8"/>
    <mergeCell ref="L7:L8"/>
    <mergeCell ref="M7:M8"/>
    <mergeCell ref="N7:N8"/>
    <mergeCell ref="O7:O8"/>
    <mergeCell ref="H7:H8"/>
    <mergeCell ref="E24:F24"/>
    <mergeCell ref="E25:F25"/>
    <mergeCell ref="P7:P8"/>
    <mergeCell ref="Q7:Q8"/>
    <mergeCell ref="R7:R8"/>
  </mergeCells>
  <pageMargins left="0.39400000000000002" right="0.39400000000000002" top="0.748" bottom="0.748" header="0.315" footer="0.315"/>
  <pageSetup paperSize="9" scale="38" fitToHeight="0" orientation="landscape" useFirstPageNumber="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zoomScale="75" workbookViewId="0">
      <pane xSplit="1" ySplit="6" topLeftCell="B7" activePane="bottomRight" state="frozen"/>
      <selection activeCell="B7" sqref="B7:B8"/>
      <selection pane="topRight" activeCell="B7" sqref="B7:B8"/>
      <selection pane="bottomLeft" activeCell="B7" sqref="B7:B8"/>
      <selection pane="bottomRight" activeCell="B7" sqref="B7:B8"/>
    </sheetView>
  </sheetViews>
  <sheetFormatPr defaultColWidth="10" defaultRowHeight="15"/>
  <cols>
    <col min="1" max="1" width="10" style="255"/>
    <col min="2" max="2" width="49.28515625" style="255" customWidth="1"/>
    <col min="3" max="3" width="27.140625" style="255" customWidth="1"/>
    <col min="4" max="4" width="14.85546875" style="255" customWidth="1"/>
    <col min="5" max="5" width="13.7109375" style="255" customWidth="1"/>
    <col min="6" max="6" width="13.85546875" style="255" customWidth="1"/>
    <col min="7" max="7" width="15.7109375" style="255" customWidth="1"/>
    <col min="8" max="8" width="27.140625" style="255" customWidth="1"/>
    <col min="9" max="9" width="14.42578125" style="255" customWidth="1"/>
    <col min="10" max="10" width="13.85546875" style="255" customWidth="1"/>
    <col min="11" max="11" width="14.28515625" style="255" customWidth="1"/>
    <col min="12" max="12" width="13.28515625" style="255" customWidth="1"/>
    <col min="13" max="13" width="17.140625" style="255" customWidth="1"/>
    <col min="14" max="14" width="17.28515625" style="255" customWidth="1"/>
    <col min="15" max="15" width="14.42578125" style="255" customWidth="1"/>
    <col min="16" max="16" width="23.42578125" style="255" customWidth="1"/>
    <col min="17" max="17" width="21.5703125" style="255" customWidth="1"/>
    <col min="18" max="18" width="17.85546875" style="255" customWidth="1"/>
    <col min="19" max="19" width="13" style="255" customWidth="1"/>
    <col min="20" max="20" width="15.140625" style="255" customWidth="1"/>
    <col min="21" max="21" width="17.7109375" style="255" customWidth="1"/>
    <col min="22" max="16384" width="10" style="255"/>
  </cols>
  <sheetData>
    <row r="1" spans="1:21" ht="105" customHeight="1">
      <c r="C1" s="478" t="s">
        <v>153</v>
      </c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</row>
    <row r="2" spans="1:21" ht="105" customHeight="1" thickBot="1">
      <c r="C2" s="480" t="s">
        <v>273</v>
      </c>
      <c r="D2" s="480"/>
      <c r="E2" s="480"/>
      <c r="F2" s="480"/>
      <c r="G2" s="480"/>
      <c r="H2" s="480"/>
      <c r="I2" s="480"/>
      <c r="J2" s="480"/>
      <c r="K2" s="480"/>
      <c r="L2" s="480"/>
      <c r="M2" s="480"/>
      <c r="N2" s="480"/>
      <c r="O2" s="480"/>
      <c r="P2" s="480"/>
      <c r="Q2" s="480"/>
      <c r="R2" s="480"/>
      <c r="S2" s="480"/>
      <c r="T2" s="480"/>
      <c r="U2" s="480"/>
    </row>
    <row r="3" spans="1:21" ht="52.5" customHeight="1" thickBot="1">
      <c r="B3" s="465" t="s">
        <v>1</v>
      </c>
      <c r="C3" s="470" t="s">
        <v>2</v>
      </c>
      <c r="D3" s="473"/>
      <c r="E3" s="473"/>
      <c r="F3" s="473"/>
      <c r="G3" s="471"/>
      <c r="H3" s="470" t="s">
        <v>3</v>
      </c>
      <c r="I3" s="473"/>
      <c r="J3" s="473"/>
      <c r="K3" s="473"/>
      <c r="L3" s="471"/>
      <c r="M3" s="468" t="s">
        <v>4</v>
      </c>
      <c r="N3" s="468" t="s">
        <v>5</v>
      </c>
      <c r="O3" s="468" t="s">
        <v>6</v>
      </c>
      <c r="P3" s="468" t="s">
        <v>7</v>
      </c>
      <c r="Q3" s="468" t="s">
        <v>8</v>
      </c>
      <c r="R3" s="470" t="s">
        <v>9</v>
      </c>
      <c r="S3" s="473"/>
      <c r="T3" s="471"/>
      <c r="U3" s="465" t="s">
        <v>10</v>
      </c>
    </row>
    <row r="4" spans="1:21" ht="22.5" customHeight="1" thickBot="1">
      <c r="B4" s="474"/>
      <c r="C4" s="465" t="s">
        <v>11</v>
      </c>
      <c r="D4" s="470" t="s">
        <v>12</v>
      </c>
      <c r="E4" s="473"/>
      <c r="F4" s="473"/>
      <c r="G4" s="471"/>
      <c r="H4" s="475" t="s">
        <v>11</v>
      </c>
      <c r="I4" s="470" t="s">
        <v>12</v>
      </c>
      <c r="J4" s="473"/>
      <c r="K4" s="473"/>
      <c r="L4" s="471"/>
      <c r="M4" s="481"/>
      <c r="N4" s="481"/>
      <c r="O4" s="481"/>
      <c r="P4" s="481"/>
      <c r="Q4" s="481"/>
      <c r="R4" s="465" t="s">
        <v>14</v>
      </c>
      <c r="S4" s="470" t="s">
        <v>15</v>
      </c>
      <c r="T4" s="471"/>
      <c r="U4" s="474"/>
    </row>
    <row r="5" spans="1:21" ht="53.25" customHeight="1" thickBot="1">
      <c r="B5" s="474"/>
      <c r="C5" s="474"/>
      <c r="D5" s="489" t="s">
        <v>16</v>
      </c>
      <c r="E5" s="470" t="s">
        <v>17</v>
      </c>
      <c r="F5" s="471"/>
      <c r="G5" s="489" t="s">
        <v>18</v>
      </c>
      <c r="H5" s="475"/>
      <c r="I5" s="489" t="s">
        <v>16</v>
      </c>
      <c r="J5" s="470" t="s">
        <v>17</v>
      </c>
      <c r="K5" s="471"/>
      <c r="L5" s="472" t="s">
        <v>18</v>
      </c>
      <c r="M5" s="481"/>
      <c r="N5" s="481"/>
      <c r="O5" s="481"/>
      <c r="P5" s="481"/>
      <c r="Q5" s="481"/>
      <c r="R5" s="474"/>
      <c r="S5" s="468" t="s">
        <v>19</v>
      </c>
      <c r="T5" s="468" t="s">
        <v>20</v>
      </c>
      <c r="U5" s="474"/>
    </row>
    <row r="6" spans="1:21" ht="217.5" customHeight="1" thickBot="1">
      <c r="B6" s="466"/>
      <c r="C6" s="466"/>
      <c r="D6" s="488"/>
      <c r="E6" s="405" t="s">
        <v>21</v>
      </c>
      <c r="F6" s="405" t="s">
        <v>22</v>
      </c>
      <c r="G6" s="488"/>
      <c r="H6" s="475"/>
      <c r="I6" s="488"/>
      <c r="J6" s="405" t="s">
        <v>21</v>
      </c>
      <c r="K6" s="317" t="s">
        <v>22</v>
      </c>
      <c r="L6" s="472"/>
      <c r="M6" s="469"/>
      <c r="N6" s="469"/>
      <c r="O6" s="469"/>
      <c r="P6" s="469"/>
      <c r="Q6" s="469"/>
      <c r="R6" s="466"/>
      <c r="S6" s="469"/>
      <c r="T6" s="469"/>
      <c r="U6" s="466"/>
    </row>
    <row r="7" spans="1:21" ht="18">
      <c r="B7" s="465">
        <v>1</v>
      </c>
      <c r="C7" s="465">
        <v>2</v>
      </c>
      <c r="D7" s="465">
        <v>3</v>
      </c>
      <c r="E7" s="465">
        <v>4</v>
      </c>
      <c r="F7" s="318">
        <v>5</v>
      </c>
      <c r="G7" s="465">
        <v>6</v>
      </c>
      <c r="H7" s="465">
        <v>7</v>
      </c>
      <c r="I7" s="465">
        <v>8</v>
      </c>
      <c r="J7" s="465">
        <v>9</v>
      </c>
      <c r="K7" s="318">
        <v>10</v>
      </c>
      <c r="L7" s="465">
        <v>11</v>
      </c>
      <c r="M7" s="465">
        <v>12</v>
      </c>
      <c r="N7" s="465">
        <v>13</v>
      </c>
      <c r="O7" s="465">
        <v>14</v>
      </c>
      <c r="P7" s="465">
        <v>15</v>
      </c>
      <c r="Q7" s="465">
        <v>16</v>
      </c>
      <c r="R7" s="465">
        <v>17</v>
      </c>
      <c r="S7" s="318">
        <v>18</v>
      </c>
      <c r="T7" s="465">
        <v>19</v>
      </c>
      <c r="U7" s="465">
        <v>20</v>
      </c>
    </row>
    <row r="8" spans="1:21" ht="54.75" thickBot="1">
      <c r="B8" s="466"/>
      <c r="C8" s="466"/>
      <c r="D8" s="466"/>
      <c r="E8" s="466"/>
      <c r="F8" s="362" t="s">
        <v>23</v>
      </c>
      <c r="G8" s="466"/>
      <c r="H8" s="466"/>
      <c r="I8" s="466"/>
      <c r="J8" s="466"/>
      <c r="K8" s="362" t="s">
        <v>24</v>
      </c>
      <c r="L8" s="466"/>
      <c r="M8" s="466"/>
      <c r="N8" s="466"/>
      <c r="O8" s="466"/>
      <c r="P8" s="466"/>
      <c r="Q8" s="466"/>
      <c r="R8" s="466"/>
      <c r="S8" s="362" t="s">
        <v>25</v>
      </c>
      <c r="T8" s="466"/>
      <c r="U8" s="466"/>
    </row>
    <row r="9" spans="1:21" ht="75.75" thickBot="1">
      <c r="B9" s="363" t="s">
        <v>212</v>
      </c>
      <c r="C9" s="364" t="s">
        <v>213</v>
      </c>
      <c r="D9" s="406">
        <v>265</v>
      </c>
      <c r="E9" s="407">
        <v>264</v>
      </c>
      <c r="F9" s="367">
        <f>E9/D9*100</f>
        <v>99.622641509433961</v>
      </c>
      <c r="G9" s="364">
        <v>10</v>
      </c>
      <c r="H9" s="368" t="s">
        <v>214</v>
      </c>
      <c r="I9" s="408">
        <v>75</v>
      </c>
      <c r="J9" s="407">
        <v>70</v>
      </c>
      <c r="K9" s="371">
        <f>J9/I9*100</f>
        <v>93.333333333333329</v>
      </c>
      <c r="L9" s="364">
        <v>10</v>
      </c>
      <c r="M9" s="364" t="s">
        <v>29</v>
      </c>
      <c r="N9" s="364" t="s">
        <v>29</v>
      </c>
      <c r="O9" s="364" t="s">
        <v>30</v>
      </c>
      <c r="P9" s="372">
        <v>60174278.07</v>
      </c>
      <c r="Q9" s="372">
        <v>60174278.07</v>
      </c>
      <c r="R9" s="372">
        <v>59294241.020000003</v>
      </c>
      <c r="S9" s="371">
        <f>R9/P9*100</f>
        <v>98.537519554490942</v>
      </c>
      <c r="T9" s="371">
        <f>R9/Q9*100</f>
        <v>98.537519554490942</v>
      </c>
      <c r="U9" s="364" t="s">
        <v>215</v>
      </c>
    </row>
    <row r="10" spans="1:21" ht="126.75" hidden="1" customHeight="1">
      <c r="B10" s="363" t="s">
        <v>55</v>
      </c>
      <c r="C10" s="364" t="s">
        <v>213</v>
      </c>
      <c r="D10" s="408"/>
      <c r="E10" s="407"/>
      <c r="F10" s="367" t="e">
        <f>E10/D10*100</f>
        <v>#DIV/0!</v>
      </c>
      <c r="G10" s="364">
        <v>10</v>
      </c>
      <c r="H10" s="409" t="s">
        <v>214</v>
      </c>
      <c r="I10" s="362"/>
      <c r="J10" s="362"/>
      <c r="K10" s="371" t="e">
        <f>J10/I10*100</f>
        <v>#DIV/0!</v>
      </c>
      <c r="L10" s="364"/>
      <c r="M10" s="364" t="s">
        <v>29</v>
      </c>
      <c r="N10" s="364" t="s">
        <v>29</v>
      </c>
      <c r="O10" s="364" t="s">
        <v>30</v>
      </c>
      <c r="P10" s="372"/>
      <c r="Q10" s="372"/>
      <c r="R10" s="410"/>
      <c r="S10" s="371" t="e">
        <f>R10/P10*100</f>
        <v>#DIV/0!</v>
      </c>
      <c r="T10" s="371" t="e">
        <f>R10/Q10*100</f>
        <v>#DIV/0!</v>
      </c>
      <c r="U10" s="364" t="s">
        <v>215</v>
      </c>
    </row>
    <row r="11" spans="1:21" ht="75.75" thickBot="1">
      <c r="B11" s="411" t="s">
        <v>136</v>
      </c>
      <c r="C11" s="412" t="s">
        <v>213</v>
      </c>
      <c r="D11" s="413">
        <v>265</v>
      </c>
      <c r="E11" s="414">
        <v>264</v>
      </c>
      <c r="F11" s="415">
        <f>E11/D11*100</f>
        <v>99.622641509433961</v>
      </c>
      <c r="G11" s="324">
        <v>10</v>
      </c>
      <c r="H11" s="416" t="s">
        <v>214</v>
      </c>
      <c r="I11" s="318">
        <v>75</v>
      </c>
      <c r="J11" s="318">
        <v>70</v>
      </c>
      <c r="K11" s="417">
        <f>J11/I11*100</f>
        <v>93.333333333333329</v>
      </c>
      <c r="L11" s="412">
        <v>10</v>
      </c>
      <c r="M11" s="412" t="s">
        <v>29</v>
      </c>
      <c r="N11" s="412" t="s">
        <v>29</v>
      </c>
      <c r="O11" s="412" t="s">
        <v>30</v>
      </c>
      <c r="P11" s="418">
        <v>4910019</v>
      </c>
      <c r="Q11" s="418">
        <v>4910019</v>
      </c>
      <c r="R11" s="419">
        <v>4647150.79</v>
      </c>
      <c r="S11" s="417">
        <f>R11/P11*100</f>
        <v>94.646289352444455</v>
      </c>
      <c r="T11" s="417">
        <f>R11/Q11*100</f>
        <v>94.646289352444455</v>
      </c>
      <c r="U11" s="364" t="s">
        <v>215</v>
      </c>
    </row>
    <row r="12" spans="1:21" ht="18">
      <c r="A12" s="431"/>
      <c r="B12" s="420" t="s">
        <v>217</v>
      </c>
      <c r="C12" s="421"/>
      <c r="D12" s="422"/>
      <c r="E12" s="422"/>
      <c r="F12" s="423"/>
      <c r="G12" s="421"/>
      <c r="H12" s="424"/>
      <c r="I12" s="421"/>
      <c r="J12" s="421"/>
      <c r="K12" s="425"/>
      <c r="L12" s="421"/>
      <c r="M12" s="421"/>
      <c r="N12" s="421"/>
      <c r="O12" s="421"/>
      <c r="P12" s="426">
        <f>P9+P11</f>
        <v>65084297.07</v>
      </c>
      <c r="Q12" s="426">
        <f>Q9+Q11</f>
        <v>65084297.07</v>
      </c>
      <c r="R12" s="426">
        <f>R9+R11</f>
        <v>63941391.810000002</v>
      </c>
      <c r="S12" s="425"/>
      <c r="T12" s="425"/>
      <c r="U12" s="430"/>
    </row>
    <row r="13" spans="1:21" ht="18">
      <c r="B13" s="375"/>
      <c r="C13" s="324"/>
      <c r="D13" s="326"/>
      <c r="E13" s="326"/>
      <c r="F13" s="327"/>
      <c r="G13" s="324"/>
      <c r="H13" s="376"/>
      <c r="I13" s="324"/>
      <c r="J13" s="324"/>
      <c r="K13" s="377"/>
      <c r="L13" s="324"/>
      <c r="M13" s="324"/>
      <c r="N13" s="324"/>
      <c r="O13" s="324"/>
      <c r="P13" s="378"/>
      <c r="Q13" s="378"/>
      <c r="R13" s="378"/>
      <c r="S13" s="377"/>
      <c r="T13" s="377"/>
      <c r="U13" s="324"/>
    </row>
    <row r="14" spans="1:21" ht="18">
      <c r="B14" s="375"/>
      <c r="C14" s="324"/>
      <c r="D14" s="326"/>
      <c r="E14" s="326"/>
      <c r="F14" s="327"/>
      <c r="G14" s="324"/>
      <c r="H14" s="376"/>
      <c r="I14" s="324"/>
      <c r="J14" s="324"/>
      <c r="K14" s="377"/>
      <c r="L14" s="324"/>
      <c r="M14" s="324"/>
      <c r="N14" s="324"/>
      <c r="O14" s="324"/>
      <c r="P14" s="378"/>
      <c r="Q14" s="378"/>
      <c r="R14" s="378"/>
      <c r="S14" s="377"/>
      <c r="T14" s="377"/>
      <c r="U14" s="324"/>
    </row>
    <row r="18" spans="2:8" ht="23.25">
      <c r="B18" s="307" t="s">
        <v>170</v>
      </c>
      <c r="C18" s="307"/>
      <c r="D18" s="358"/>
      <c r="E18" s="427"/>
      <c r="F18" s="427"/>
      <c r="H18" s="427" t="s">
        <v>164</v>
      </c>
    </row>
    <row r="19" spans="2:8" ht="23.25">
      <c r="B19" s="307"/>
      <c r="C19" s="308"/>
      <c r="D19" s="482" t="s">
        <v>46</v>
      </c>
      <c r="E19" s="482"/>
      <c r="F19" s="428"/>
      <c r="H19" s="429" t="s">
        <v>47</v>
      </c>
    </row>
    <row r="20" spans="2:8" ht="23.25">
      <c r="B20" s="307"/>
      <c r="C20" s="308"/>
      <c r="D20" s="309"/>
      <c r="E20" s="308"/>
      <c r="F20" s="308"/>
    </row>
    <row r="21" spans="2:8" ht="23.25">
      <c r="B21" s="307"/>
      <c r="C21" s="308"/>
      <c r="D21" s="309"/>
      <c r="E21" s="308"/>
      <c r="F21" s="308"/>
    </row>
    <row r="22" spans="2:8" ht="23.25">
      <c r="B22" s="307"/>
      <c r="C22" s="307"/>
      <c r="D22" s="307"/>
      <c r="E22" s="309"/>
      <c r="F22" s="309"/>
    </row>
    <row r="23" spans="2:8" ht="23.25">
      <c r="B23" s="307"/>
      <c r="C23" s="307"/>
      <c r="D23" s="307"/>
      <c r="E23" s="309"/>
      <c r="F23" s="309"/>
    </row>
    <row r="24" spans="2:8" ht="23.25">
      <c r="B24" s="307" t="s">
        <v>61</v>
      </c>
      <c r="C24" s="312"/>
      <c r="D24" s="309"/>
      <c r="E24" s="467" t="s">
        <v>274</v>
      </c>
      <c r="F24" s="467"/>
      <c r="H24" s="309"/>
    </row>
    <row r="25" spans="2:8" ht="23.25">
      <c r="B25" s="307"/>
      <c r="C25" s="308" t="s">
        <v>46</v>
      </c>
      <c r="D25" s="309"/>
      <c r="E25" s="464" t="s">
        <v>47</v>
      </c>
      <c r="F25" s="464"/>
    </row>
  </sheetData>
  <mergeCells count="46">
    <mergeCell ref="C1:U1"/>
    <mergeCell ref="C2:U2"/>
    <mergeCell ref="B3:B6"/>
    <mergeCell ref="C3:G3"/>
    <mergeCell ref="H3:L3"/>
    <mergeCell ref="M3:M6"/>
    <mergeCell ref="N3:N6"/>
    <mergeCell ref="O3:O6"/>
    <mergeCell ref="P3:P6"/>
    <mergeCell ref="Q3:Q6"/>
    <mergeCell ref="T5:T6"/>
    <mergeCell ref="R3:T3"/>
    <mergeCell ref="U3:U6"/>
    <mergeCell ref="C4:C6"/>
    <mergeCell ref="D4:G4"/>
    <mergeCell ref="H4:H6"/>
    <mergeCell ref="I4:L4"/>
    <mergeCell ref="R4:R6"/>
    <mergeCell ref="S4:T4"/>
    <mergeCell ref="D5:D6"/>
    <mergeCell ref="E5:F5"/>
    <mergeCell ref="G5:G6"/>
    <mergeCell ref="I5:I6"/>
    <mergeCell ref="J5:K5"/>
    <mergeCell ref="L5:L6"/>
    <mergeCell ref="S5:S6"/>
    <mergeCell ref="B7:B8"/>
    <mergeCell ref="C7:C8"/>
    <mergeCell ref="D7:D8"/>
    <mergeCell ref="E7:E8"/>
    <mergeCell ref="G7:G8"/>
    <mergeCell ref="T7:T8"/>
    <mergeCell ref="U7:U8"/>
    <mergeCell ref="D19:E19"/>
    <mergeCell ref="I7:I8"/>
    <mergeCell ref="J7:J8"/>
    <mergeCell ref="L7:L8"/>
    <mergeCell ref="M7:M8"/>
    <mergeCell ref="N7:N8"/>
    <mergeCell ref="O7:O8"/>
    <mergeCell ref="H7:H8"/>
    <mergeCell ref="E24:F24"/>
    <mergeCell ref="E25:F25"/>
    <mergeCell ref="P7:P8"/>
    <mergeCell ref="Q7:Q8"/>
    <mergeCell ref="R7:R8"/>
  </mergeCells>
  <pageMargins left="0.39400000000000002" right="0.39400000000000002" top="0.748" bottom="0.748" header="0.315" footer="0.315"/>
  <pageSetup paperSize="9" scale="38" fitToHeight="0" orientation="landscape" useFirstPageNumber="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zoomScale="75" workbookViewId="0">
      <pane xSplit="1" ySplit="6" topLeftCell="B7" activePane="bottomRight" state="frozen"/>
      <selection activeCell="B7" sqref="B7:B8"/>
      <selection pane="topRight" activeCell="B7" sqref="B7:B8"/>
      <selection pane="bottomLeft" activeCell="B7" sqref="B7:B8"/>
      <selection pane="bottomRight" activeCell="B7" sqref="B7:B8"/>
    </sheetView>
  </sheetViews>
  <sheetFormatPr defaultColWidth="10" defaultRowHeight="15"/>
  <cols>
    <col min="1" max="1" width="10" style="255"/>
    <col min="2" max="2" width="49.28515625" style="255" customWidth="1"/>
    <col min="3" max="3" width="27.140625" style="255" customWidth="1"/>
    <col min="4" max="4" width="12.85546875" style="255" customWidth="1"/>
    <col min="5" max="5" width="13.7109375" style="255" customWidth="1"/>
    <col min="6" max="6" width="16" style="255" customWidth="1"/>
    <col min="7" max="7" width="15.7109375" style="255" customWidth="1"/>
    <col min="8" max="8" width="27.140625" style="255" customWidth="1"/>
    <col min="9" max="9" width="14.42578125" style="255" customWidth="1"/>
    <col min="10" max="10" width="14.28515625" style="255" customWidth="1"/>
    <col min="11" max="12" width="13.85546875" style="255" customWidth="1"/>
    <col min="13" max="13" width="17.140625" style="255" customWidth="1"/>
    <col min="14" max="14" width="17.28515625" style="255" customWidth="1"/>
    <col min="15" max="15" width="14.42578125" style="255" customWidth="1"/>
    <col min="16" max="16" width="23.42578125" style="255" customWidth="1"/>
    <col min="17" max="17" width="21.5703125" style="255" customWidth="1"/>
    <col min="18" max="18" width="18.85546875" style="255" customWidth="1"/>
    <col min="19" max="19" width="13" style="255" customWidth="1"/>
    <col min="20" max="20" width="15.140625" style="255" customWidth="1"/>
    <col min="21" max="21" width="17.7109375" style="255" customWidth="1"/>
    <col min="22" max="16384" width="10" style="255"/>
  </cols>
  <sheetData>
    <row r="1" spans="1:21" ht="105" customHeight="1">
      <c r="C1" s="478" t="s">
        <v>153</v>
      </c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</row>
    <row r="2" spans="1:21" ht="105" customHeight="1" thickBot="1">
      <c r="C2" s="480" t="s">
        <v>275</v>
      </c>
      <c r="D2" s="480"/>
      <c r="E2" s="480"/>
      <c r="F2" s="480"/>
      <c r="G2" s="480"/>
      <c r="H2" s="480"/>
      <c r="I2" s="480"/>
      <c r="J2" s="480"/>
      <c r="K2" s="480"/>
      <c r="L2" s="480"/>
      <c r="M2" s="480"/>
      <c r="N2" s="480"/>
      <c r="O2" s="480"/>
      <c r="P2" s="480"/>
      <c r="Q2" s="480"/>
      <c r="R2" s="480"/>
      <c r="S2" s="480"/>
      <c r="T2" s="480"/>
      <c r="U2" s="480"/>
    </row>
    <row r="3" spans="1:21" ht="52.5" customHeight="1" thickBot="1">
      <c r="B3" s="465" t="s">
        <v>1</v>
      </c>
      <c r="C3" s="470" t="s">
        <v>2</v>
      </c>
      <c r="D3" s="473"/>
      <c r="E3" s="473"/>
      <c r="F3" s="473"/>
      <c r="G3" s="471"/>
      <c r="H3" s="470" t="s">
        <v>3</v>
      </c>
      <c r="I3" s="473"/>
      <c r="J3" s="473"/>
      <c r="K3" s="473"/>
      <c r="L3" s="471"/>
      <c r="M3" s="468" t="s">
        <v>4</v>
      </c>
      <c r="N3" s="468" t="s">
        <v>5</v>
      </c>
      <c r="O3" s="468" t="s">
        <v>6</v>
      </c>
      <c r="P3" s="468" t="s">
        <v>7</v>
      </c>
      <c r="Q3" s="468" t="s">
        <v>8</v>
      </c>
      <c r="R3" s="470" t="s">
        <v>9</v>
      </c>
      <c r="S3" s="473"/>
      <c r="T3" s="471"/>
      <c r="U3" s="465" t="s">
        <v>10</v>
      </c>
    </row>
    <row r="4" spans="1:21" ht="20.25" customHeight="1" thickBot="1">
      <c r="B4" s="474"/>
      <c r="C4" s="465" t="s">
        <v>11</v>
      </c>
      <c r="D4" s="470" t="s">
        <v>12</v>
      </c>
      <c r="E4" s="473"/>
      <c r="F4" s="473"/>
      <c r="G4" s="471"/>
      <c r="H4" s="475" t="s">
        <v>11</v>
      </c>
      <c r="I4" s="470" t="s">
        <v>12</v>
      </c>
      <c r="J4" s="473"/>
      <c r="K4" s="473"/>
      <c r="L4" s="471"/>
      <c r="M4" s="481"/>
      <c r="N4" s="481"/>
      <c r="O4" s="481"/>
      <c r="P4" s="481"/>
      <c r="Q4" s="481"/>
      <c r="R4" s="465" t="s">
        <v>14</v>
      </c>
      <c r="S4" s="470" t="s">
        <v>15</v>
      </c>
      <c r="T4" s="471"/>
      <c r="U4" s="474"/>
    </row>
    <row r="5" spans="1:21" ht="53.25" customHeight="1" thickBot="1">
      <c r="B5" s="474"/>
      <c r="C5" s="474"/>
      <c r="D5" s="489" t="s">
        <v>16</v>
      </c>
      <c r="E5" s="470" t="s">
        <v>17</v>
      </c>
      <c r="F5" s="471"/>
      <c r="G5" s="489" t="s">
        <v>18</v>
      </c>
      <c r="H5" s="475"/>
      <c r="I5" s="489" t="s">
        <v>16</v>
      </c>
      <c r="J5" s="470" t="s">
        <v>17</v>
      </c>
      <c r="K5" s="471"/>
      <c r="L5" s="472" t="s">
        <v>18</v>
      </c>
      <c r="M5" s="481"/>
      <c r="N5" s="481"/>
      <c r="O5" s="481"/>
      <c r="P5" s="481"/>
      <c r="Q5" s="481"/>
      <c r="R5" s="474"/>
      <c r="S5" s="468" t="s">
        <v>19</v>
      </c>
      <c r="T5" s="468" t="s">
        <v>20</v>
      </c>
      <c r="U5" s="474"/>
    </row>
    <row r="6" spans="1:21" ht="217.5" customHeight="1" thickBot="1">
      <c r="B6" s="466"/>
      <c r="C6" s="466"/>
      <c r="D6" s="488"/>
      <c r="E6" s="405" t="s">
        <v>21</v>
      </c>
      <c r="F6" s="405" t="s">
        <v>22</v>
      </c>
      <c r="G6" s="488"/>
      <c r="H6" s="475"/>
      <c r="I6" s="488"/>
      <c r="J6" s="405" t="s">
        <v>21</v>
      </c>
      <c r="K6" s="405" t="s">
        <v>22</v>
      </c>
      <c r="L6" s="472"/>
      <c r="M6" s="469"/>
      <c r="N6" s="469"/>
      <c r="O6" s="469"/>
      <c r="P6" s="469"/>
      <c r="Q6" s="469"/>
      <c r="R6" s="466"/>
      <c r="S6" s="469"/>
      <c r="T6" s="469"/>
      <c r="U6" s="466"/>
    </row>
    <row r="7" spans="1:21" ht="18">
      <c r="B7" s="465">
        <v>1</v>
      </c>
      <c r="C7" s="465">
        <v>2</v>
      </c>
      <c r="D7" s="465">
        <v>3</v>
      </c>
      <c r="E7" s="465">
        <v>4</v>
      </c>
      <c r="F7" s="318">
        <v>5</v>
      </c>
      <c r="G7" s="465">
        <v>6</v>
      </c>
      <c r="H7" s="465">
        <v>7</v>
      </c>
      <c r="I7" s="465">
        <v>8</v>
      </c>
      <c r="J7" s="465">
        <v>9</v>
      </c>
      <c r="K7" s="318">
        <v>10</v>
      </c>
      <c r="L7" s="465">
        <v>11</v>
      </c>
      <c r="M7" s="465">
        <v>12</v>
      </c>
      <c r="N7" s="465">
        <v>13</v>
      </c>
      <c r="O7" s="465">
        <v>14</v>
      </c>
      <c r="P7" s="465">
        <v>15</v>
      </c>
      <c r="Q7" s="465">
        <v>16</v>
      </c>
      <c r="R7" s="465">
        <v>17</v>
      </c>
      <c r="S7" s="318">
        <v>18</v>
      </c>
      <c r="T7" s="465">
        <v>19</v>
      </c>
      <c r="U7" s="465">
        <v>20</v>
      </c>
    </row>
    <row r="8" spans="1:21" ht="54.75" thickBot="1">
      <c r="B8" s="466"/>
      <c r="C8" s="466"/>
      <c r="D8" s="466"/>
      <c r="E8" s="466"/>
      <c r="F8" s="362" t="s">
        <v>23</v>
      </c>
      <c r="G8" s="466"/>
      <c r="H8" s="466"/>
      <c r="I8" s="466"/>
      <c r="J8" s="466"/>
      <c r="K8" s="362" t="s">
        <v>24</v>
      </c>
      <c r="L8" s="466"/>
      <c r="M8" s="474"/>
      <c r="N8" s="474"/>
      <c r="O8" s="466"/>
      <c r="P8" s="466"/>
      <c r="Q8" s="466"/>
      <c r="R8" s="466"/>
      <c r="S8" s="362" t="s">
        <v>25</v>
      </c>
      <c r="T8" s="466"/>
      <c r="U8" s="466"/>
    </row>
    <row r="9" spans="1:21" ht="75.75" thickBot="1">
      <c r="B9" s="363" t="s">
        <v>212</v>
      </c>
      <c r="C9" s="364" t="s">
        <v>213</v>
      </c>
      <c r="D9" s="406">
        <v>260</v>
      </c>
      <c r="E9" s="407">
        <v>242</v>
      </c>
      <c r="F9" s="367">
        <f>E9/D9*100</f>
        <v>93.07692307692308</v>
      </c>
      <c r="G9" s="364">
        <v>10</v>
      </c>
      <c r="H9" s="368" t="s">
        <v>214</v>
      </c>
      <c r="I9" s="408">
        <v>75</v>
      </c>
      <c r="J9" s="407">
        <v>66</v>
      </c>
      <c r="K9" s="371">
        <f>J9/I9*100</f>
        <v>88</v>
      </c>
      <c r="L9" s="439">
        <v>10</v>
      </c>
      <c r="M9" s="440" t="s">
        <v>29</v>
      </c>
      <c r="N9" s="440" t="s">
        <v>29</v>
      </c>
      <c r="O9" s="364" t="s">
        <v>30</v>
      </c>
      <c r="P9" s="372">
        <v>54928880.969999999</v>
      </c>
      <c r="Q9" s="372">
        <v>54928880.969999999</v>
      </c>
      <c r="R9" s="372">
        <v>54549140.549999997</v>
      </c>
      <c r="S9" s="371">
        <f>R9/P9*100</f>
        <v>99.308668930999346</v>
      </c>
      <c r="T9" s="371">
        <f>R9/Q9*100</f>
        <v>99.308668930999346</v>
      </c>
      <c r="U9" s="364" t="s">
        <v>215</v>
      </c>
    </row>
    <row r="10" spans="1:21" ht="126.75" hidden="1" customHeight="1">
      <c r="B10" s="363" t="s">
        <v>55</v>
      </c>
      <c r="C10" s="364" t="s">
        <v>213</v>
      </c>
      <c r="D10" s="408"/>
      <c r="E10" s="407"/>
      <c r="F10" s="367" t="e">
        <f>E10/D10*100</f>
        <v>#DIV/0!</v>
      </c>
      <c r="G10" s="364">
        <v>10</v>
      </c>
      <c r="H10" s="409" t="s">
        <v>214</v>
      </c>
      <c r="I10" s="362"/>
      <c r="J10" s="362"/>
      <c r="K10" s="371" t="e">
        <f>J10/I10*100</f>
        <v>#DIV/0!</v>
      </c>
      <c r="L10" s="364"/>
      <c r="M10" s="412" t="s">
        <v>72</v>
      </c>
      <c r="N10" s="412" t="s">
        <v>72</v>
      </c>
      <c r="O10" s="364" t="s">
        <v>30</v>
      </c>
      <c r="P10" s="372"/>
      <c r="Q10" s="372"/>
      <c r="R10" s="410"/>
      <c r="S10" s="371" t="e">
        <f>R10/P10*100</f>
        <v>#DIV/0!</v>
      </c>
      <c r="T10" s="371" t="e">
        <f>R10/Q10*100</f>
        <v>#DIV/0!</v>
      </c>
      <c r="U10" s="364" t="s">
        <v>215</v>
      </c>
    </row>
    <row r="11" spans="1:21" ht="75.75" thickBot="1">
      <c r="B11" s="411" t="s">
        <v>136</v>
      </c>
      <c r="C11" s="412" t="s">
        <v>213</v>
      </c>
      <c r="D11" s="413">
        <v>260</v>
      </c>
      <c r="E11" s="414">
        <v>242</v>
      </c>
      <c r="F11" s="415">
        <f>E11/D11*100</f>
        <v>93.07692307692308</v>
      </c>
      <c r="G11" s="324">
        <v>10</v>
      </c>
      <c r="H11" s="416" t="s">
        <v>214</v>
      </c>
      <c r="I11" s="318">
        <v>75</v>
      </c>
      <c r="J11" s="318">
        <v>66</v>
      </c>
      <c r="K11" s="417">
        <f>J11/I11*100</f>
        <v>88</v>
      </c>
      <c r="L11" s="412">
        <v>10</v>
      </c>
      <c r="M11" s="412" t="s">
        <v>29</v>
      </c>
      <c r="N11" s="412" t="s">
        <v>29</v>
      </c>
      <c r="O11" s="412" t="s">
        <v>30</v>
      </c>
      <c r="P11" s="418">
        <v>4302713.09</v>
      </c>
      <c r="Q11" s="418">
        <v>4302713.09</v>
      </c>
      <c r="R11" s="419">
        <v>4189284.14</v>
      </c>
      <c r="S11" s="417">
        <f>R11/P11*100</f>
        <v>97.363780767450621</v>
      </c>
      <c r="T11" s="417">
        <f>R11/Q11*100</f>
        <v>97.363780767450621</v>
      </c>
      <c r="U11" s="364" t="s">
        <v>215</v>
      </c>
    </row>
    <row r="12" spans="1:21" ht="18">
      <c r="A12" s="431"/>
      <c r="B12" s="420" t="s">
        <v>217</v>
      </c>
      <c r="C12" s="421"/>
      <c r="D12" s="422"/>
      <c r="E12" s="422"/>
      <c r="F12" s="423"/>
      <c r="G12" s="421"/>
      <c r="H12" s="424"/>
      <c r="I12" s="421"/>
      <c r="J12" s="421"/>
      <c r="K12" s="425"/>
      <c r="L12" s="421"/>
      <c r="M12" s="421"/>
      <c r="N12" s="421"/>
      <c r="O12" s="421"/>
      <c r="P12" s="426">
        <f>P9+P11</f>
        <v>59231594.060000002</v>
      </c>
      <c r="Q12" s="426">
        <f>Q9+Q11</f>
        <v>59231594.060000002</v>
      </c>
      <c r="R12" s="426">
        <f>R9+R11</f>
        <v>58738424.689999998</v>
      </c>
      <c r="S12" s="425"/>
      <c r="T12" s="425"/>
      <c r="U12" s="430"/>
    </row>
    <row r="13" spans="1:21" ht="18">
      <c r="B13" s="375"/>
      <c r="C13" s="324"/>
      <c r="D13" s="326"/>
      <c r="E13" s="326"/>
      <c r="F13" s="327"/>
      <c r="G13" s="324"/>
      <c r="H13" s="376"/>
      <c r="I13" s="324"/>
      <c r="J13" s="324"/>
      <c r="K13" s="377"/>
      <c r="L13" s="324"/>
      <c r="M13" s="324"/>
      <c r="N13" s="324"/>
      <c r="O13" s="324"/>
      <c r="P13" s="378"/>
      <c r="Q13" s="378"/>
      <c r="R13" s="378"/>
      <c r="S13" s="377"/>
      <c r="T13" s="377"/>
      <c r="U13" s="324"/>
    </row>
    <row r="14" spans="1:21" ht="18">
      <c r="B14" s="375"/>
      <c r="C14" s="324"/>
      <c r="D14" s="326"/>
      <c r="E14" s="326"/>
      <c r="F14" s="327"/>
      <c r="G14" s="324"/>
      <c r="H14" s="376"/>
      <c r="I14" s="324"/>
      <c r="J14" s="324"/>
      <c r="K14" s="377"/>
      <c r="L14" s="324"/>
      <c r="M14" s="324"/>
      <c r="N14" s="324"/>
      <c r="O14" s="324"/>
      <c r="P14" s="378"/>
      <c r="Q14" s="378"/>
      <c r="R14" s="378"/>
      <c r="S14" s="377"/>
      <c r="T14" s="377"/>
      <c r="U14" s="324"/>
    </row>
    <row r="18" spans="2:8" ht="23.25">
      <c r="B18" s="307" t="s">
        <v>170</v>
      </c>
      <c r="C18" s="307"/>
      <c r="D18" s="358"/>
      <c r="E18" s="427"/>
      <c r="F18" s="427"/>
      <c r="H18" s="427" t="s">
        <v>164</v>
      </c>
    </row>
    <row r="19" spans="2:8" ht="23.25">
      <c r="B19" s="307"/>
      <c r="C19" s="308"/>
      <c r="D19" s="482" t="s">
        <v>46</v>
      </c>
      <c r="E19" s="482"/>
      <c r="F19" s="428"/>
      <c r="H19" s="429" t="s">
        <v>47</v>
      </c>
    </row>
    <row r="20" spans="2:8" ht="23.25">
      <c r="B20" s="307"/>
      <c r="C20" s="308"/>
      <c r="D20" s="309"/>
      <c r="E20" s="308"/>
      <c r="F20" s="308"/>
    </row>
    <row r="21" spans="2:8" ht="23.25">
      <c r="B21" s="307"/>
      <c r="C21" s="308"/>
      <c r="D21" s="309"/>
      <c r="E21" s="308"/>
      <c r="F21" s="308"/>
    </row>
    <row r="22" spans="2:8" ht="23.25">
      <c r="B22" s="307"/>
      <c r="C22" s="307"/>
      <c r="D22" s="307"/>
      <c r="E22" s="309"/>
      <c r="F22" s="309"/>
    </row>
    <row r="23" spans="2:8" ht="23.25">
      <c r="B23" s="307"/>
      <c r="C23" s="307"/>
      <c r="D23" s="307"/>
      <c r="E23" s="309"/>
      <c r="F23" s="309"/>
    </row>
    <row r="24" spans="2:8" ht="23.25">
      <c r="B24" s="307" t="s">
        <v>61</v>
      </c>
      <c r="C24" s="312"/>
      <c r="D24" s="309"/>
      <c r="E24" s="482" t="s">
        <v>276</v>
      </c>
      <c r="F24" s="482"/>
      <c r="H24" s="444"/>
    </row>
    <row r="25" spans="2:8" ht="23.25">
      <c r="B25" s="307"/>
      <c r="C25" s="308" t="s">
        <v>46</v>
      </c>
      <c r="D25" s="309"/>
      <c r="E25" s="464" t="s">
        <v>47</v>
      </c>
      <c r="F25" s="464"/>
    </row>
  </sheetData>
  <mergeCells count="46">
    <mergeCell ref="C1:U1"/>
    <mergeCell ref="C2:U2"/>
    <mergeCell ref="B3:B6"/>
    <mergeCell ref="C3:G3"/>
    <mergeCell ref="H3:L3"/>
    <mergeCell ref="M3:M6"/>
    <mergeCell ref="N3:N6"/>
    <mergeCell ref="O3:O6"/>
    <mergeCell ref="P3:P6"/>
    <mergeCell ref="Q3:Q6"/>
    <mergeCell ref="T5:T6"/>
    <mergeCell ref="R3:T3"/>
    <mergeCell ref="U3:U6"/>
    <mergeCell ref="C4:C6"/>
    <mergeCell ref="D4:G4"/>
    <mergeCell ref="H4:H6"/>
    <mergeCell ref="I4:L4"/>
    <mergeCell ref="R4:R6"/>
    <mergeCell ref="S4:T4"/>
    <mergeCell ref="D5:D6"/>
    <mergeCell ref="E5:F5"/>
    <mergeCell ref="G5:G6"/>
    <mergeCell ref="I5:I6"/>
    <mergeCell ref="J5:K5"/>
    <mergeCell ref="L5:L6"/>
    <mergeCell ref="S5:S6"/>
    <mergeCell ref="B7:B8"/>
    <mergeCell ref="C7:C8"/>
    <mergeCell ref="D7:D8"/>
    <mergeCell ref="E7:E8"/>
    <mergeCell ref="G7:G8"/>
    <mergeCell ref="T7:T8"/>
    <mergeCell ref="U7:U8"/>
    <mergeCell ref="D19:E19"/>
    <mergeCell ref="I7:I8"/>
    <mergeCell ref="J7:J8"/>
    <mergeCell ref="L7:L8"/>
    <mergeCell ref="M7:M8"/>
    <mergeCell ref="N7:N8"/>
    <mergeCell ref="O7:O8"/>
    <mergeCell ref="H7:H8"/>
    <mergeCell ref="E24:F24"/>
    <mergeCell ref="E25:F25"/>
    <mergeCell ref="P7:P8"/>
    <mergeCell ref="Q7:Q8"/>
    <mergeCell ref="R7:R8"/>
  </mergeCells>
  <pageMargins left="0.39400000000000002" right="0.39400000000000002" top="0.748" bottom="0.748" header="0.315" footer="0.315"/>
  <pageSetup paperSize="9" scale="38" fitToHeight="0" orientation="landscape" useFirstPageNumber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zoomScale="75" workbookViewId="0">
      <pane xSplit="1" ySplit="6" topLeftCell="B7" activePane="bottomRight" state="frozen"/>
      <selection activeCell="B7" sqref="B7:B8"/>
      <selection pane="topRight" activeCell="B7" sqref="B7:B8"/>
      <selection pane="bottomLeft" activeCell="B7" sqref="B7:B8"/>
      <selection pane="bottomRight" activeCell="B7" sqref="B7:B8"/>
    </sheetView>
  </sheetViews>
  <sheetFormatPr defaultColWidth="10" defaultRowHeight="15"/>
  <cols>
    <col min="1" max="1" width="10" style="255"/>
    <col min="2" max="2" width="49.28515625" style="255" customWidth="1"/>
    <col min="3" max="3" width="29.7109375" style="255" customWidth="1"/>
    <col min="4" max="4" width="14.85546875" style="255" customWidth="1"/>
    <col min="5" max="5" width="13.7109375" style="255" customWidth="1"/>
    <col min="6" max="6" width="13.85546875" style="255" customWidth="1"/>
    <col min="7" max="7" width="15.7109375" style="255" customWidth="1"/>
    <col min="8" max="8" width="29.5703125" style="255" customWidth="1"/>
    <col min="9" max="9" width="14.42578125" style="255" customWidth="1"/>
    <col min="10" max="10" width="13.85546875" style="255" customWidth="1"/>
    <col min="11" max="11" width="14" style="255" customWidth="1"/>
    <col min="12" max="12" width="14.42578125" style="255" customWidth="1"/>
    <col min="13" max="13" width="17.140625" style="255" customWidth="1"/>
    <col min="14" max="14" width="17.28515625" style="255" customWidth="1"/>
    <col min="15" max="15" width="14.42578125" style="255" customWidth="1"/>
    <col min="16" max="16" width="23.42578125" style="255" customWidth="1"/>
    <col min="17" max="17" width="21.5703125" style="255" customWidth="1"/>
    <col min="18" max="18" width="23.5703125" style="255" customWidth="1"/>
    <col min="19" max="19" width="13" style="255" customWidth="1"/>
    <col min="20" max="20" width="15.140625" style="255" customWidth="1"/>
    <col min="21" max="21" width="17.7109375" style="255" customWidth="1"/>
    <col min="22" max="16384" width="10" style="255"/>
  </cols>
  <sheetData>
    <row r="1" spans="1:21" ht="105" customHeight="1">
      <c r="C1" s="478" t="s">
        <v>153</v>
      </c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</row>
    <row r="2" spans="1:21" ht="51" customHeight="1" thickBot="1">
      <c r="C2" s="480" t="s">
        <v>221</v>
      </c>
      <c r="D2" s="480"/>
      <c r="E2" s="480"/>
      <c r="F2" s="480"/>
      <c r="G2" s="480"/>
      <c r="H2" s="480"/>
      <c r="I2" s="480"/>
      <c r="J2" s="480"/>
      <c r="K2" s="480"/>
      <c r="L2" s="480"/>
      <c r="M2" s="480"/>
      <c r="N2" s="480"/>
      <c r="O2" s="480"/>
      <c r="P2" s="480"/>
      <c r="Q2" s="480"/>
      <c r="R2" s="480"/>
      <c r="S2" s="480"/>
      <c r="T2" s="480"/>
      <c r="U2" s="480"/>
    </row>
    <row r="3" spans="1:21" ht="52.5" customHeight="1" thickBot="1">
      <c r="B3" s="465" t="s">
        <v>1</v>
      </c>
      <c r="C3" s="470" t="s">
        <v>2</v>
      </c>
      <c r="D3" s="473"/>
      <c r="E3" s="473"/>
      <c r="F3" s="473"/>
      <c r="G3" s="471"/>
      <c r="H3" s="470" t="s">
        <v>3</v>
      </c>
      <c r="I3" s="473"/>
      <c r="J3" s="473"/>
      <c r="K3" s="473"/>
      <c r="L3" s="471"/>
      <c r="M3" s="468" t="s">
        <v>4</v>
      </c>
      <c r="N3" s="468" t="s">
        <v>5</v>
      </c>
      <c r="O3" s="468" t="s">
        <v>6</v>
      </c>
      <c r="P3" s="468" t="s">
        <v>7</v>
      </c>
      <c r="Q3" s="468" t="s">
        <v>8</v>
      </c>
      <c r="R3" s="470" t="s">
        <v>9</v>
      </c>
      <c r="S3" s="473"/>
      <c r="T3" s="471"/>
      <c r="U3" s="465" t="s">
        <v>10</v>
      </c>
    </row>
    <row r="4" spans="1:21" ht="18.75" customHeight="1" thickBot="1">
      <c r="B4" s="474"/>
      <c r="C4" s="465" t="s">
        <v>11</v>
      </c>
      <c r="D4" s="470" t="s">
        <v>12</v>
      </c>
      <c r="E4" s="473"/>
      <c r="F4" s="473"/>
      <c r="G4" s="471"/>
      <c r="H4" s="475" t="s">
        <v>11</v>
      </c>
      <c r="I4" s="470" t="s">
        <v>12</v>
      </c>
      <c r="J4" s="473"/>
      <c r="K4" s="473"/>
      <c r="L4" s="471"/>
      <c r="M4" s="481"/>
      <c r="N4" s="481"/>
      <c r="O4" s="481"/>
      <c r="P4" s="481"/>
      <c r="Q4" s="481"/>
      <c r="R4" s="465" t="s">
        <v>14</v>
      </c>
      <c r="S4" s="470" t="s">
        <v>15</v>
      </c>
      <c r="T4" s="471"/>
      <c r="U4" s="474"/>
    </row>
    <row r="5" spans="1:21" ht="53.25" customHeight="1" thickBot="1">
      <c r="B5" s="474"/>
      <c r="C5" s="474"/>
      <c r="D5" s="483" t="s">
        <v>16</v>
      </c>
      <c r="E5" s="470" t="s">
        <v>17</v>
      </c>
      <c r="F5" s="471"/>
      <c r="G5" s="468" t="s">
        <v>18</v>
      </c>
      <c r="H5" s="475"/>
      <c r="I5" s="468" t="s">
        <v>16</v>
      </c>
      <c r="J5" s="470" t="s">
        <v>17</v>
      </c>
      <c r="K5" s="471"/>
      <c r="L5" s="472" t="s">
        <v>18</v>
      </c>
      <c r="M5" s="481"/>
      <c r="N5" s="481"/>
      <c r="O5" s="481"/>
      <c r="P5" s="481"/>
      <c r="Q5" s="481"/>
      <c r="R5" s="474"/>
      <c r="S5" s="468" t="s">
        <v>19</v>
      </c>
      <c r="T5" s="468" t="s">
        <v>20</v>
      </c>
      <c r="U5" s="474"/>
    </row>
    <row r="6" spans="1:21" ht="216" customHeight="1" thickBot="1">
      <c r="B6" s="466"/>
      <c r="C6" s="466"/>
      <c r="D6" s="484"/>
      <c r="E6" s="405" t="s">
        <v>21</v>
      </c>
      <c r="F6" s="405" t="s">
        <v>22</v>
      </c>
      <c r="G6" s="469"/>
      <c r="H6" s="475"/>
      <c r="I6" s="469"/>
      <c r="J6" s="317" t="s">
        <v>21</v>
      </c>
      <c r="K6" s="317" t="s">
        <v>22</v>
      </c>
      <c r="L6" s="472"/>
      <c r="M6" s="469"/>
      <c r="N6" s="469"/>
      <c r="O6" s="469"/>
      <c r="P6" s="469"/>
      <c r="Q6" s="469"/>
      <c r="R6" s="466"/>
      <c r="S6" s="469"/>
      <c r="T6" s="469"/>
      <c r="U6" s="466"/>
    </row>
    <row r="7" spans="1:21" ht="18">
      <c r="B7" s="465">
        <v>1</v>
      </c>
      <c r="C7" s="465">
        <v>2</v>
      </c>
      <c r="D7" s="465">
        <v>3</v>
      </c>
      <c r="E7" s="465">
        <v>4</v>
      </c>
      <c r="F7" s="318">
        <v>5</v>
      </c>
      <c r="G7" s="465">
        <v>6</v>
      </c>
      <c r="H7" s="465">
        <v>7</v>
      </c>
      <c r="I7" s="465">
        <v>8</v>
      </c>
      <c r="J7" s="465">
        <v>9</v>
      </c>
      <c r="K7" s="318">
        <v>10</v>
      </c>
      <c r="L7" s="465">
        <v>11</v>
      </c>
      <c r="M7" s="465">
        <v>12</v>
      </c>
      <c r="N7" s="465">
        <v>13</v>
      </c>
      <c r="O7" s="465">
        <v>14</v>
      </c>
      <c r="P7" s="465">
        <v>15</v>
      </c>
      <c r="Q7" s="465">
        <v>16</v>
      </c>
      <c r="R7" s="465">
        <v>17</v>
      </c>
      <c r="S7" s="318">
        <v>18</v>
      </c>
      <c r="T7" s="465">
        <v>19</v>
      </c>
      <c r="U7" s="465">
        <v>20</v>
      </c>
    </row>
    <row r="8" spans="1:21" ht="54.75" thickBot="1">
      <c r="B8" s="466"/>
      <c r="C8" s="466"/>
      <c r="D8" s="466"/>
      <c r="E8" s="466"/>
      <c r="F8" s="362" t="s">
        <v>23</v>
      </c>
      <c r="G8" s="466"/>
      <c r="H8" s="466"/>
      <c r="I8" s="466"/>
      <c r="J8" s="466"/>
      <c r="K8" s="362" t="s">
        <v>24</v>
      </c>
      <c r="L8" s="466"/>
      <c r="M8" s="466"/>
      <c r="N8" s="466"/>
      <c r="O8" s="466"/>
      <c r="P8" s="466"/>
      <c r="Q8" s="466"/>
      <c r="R8" s="466"/>
      <c r="S8" s="362" t="s">
        <v>25</v>
      </c>
      <c r="T8" s="466"/>
      <c r="U8" s="466"/>
    </row>
    <row r="9" spans="1:21" ht="60.75" thickBot="1">
      <c r="B9" s="363" t="s">
        <v>212</v>
      </c>
      <c r="C9" s="364" t="s">
        <v>213</v>
      </c>
      <c r="D9" s="406">
        <v>270</v>
      </c>
      <c r="E9" s="407">
        <v>231</v>
      </c>
      <c r="F9" s="367">
        <f>E9/D9*100</f>
        <v>85.555555555555557</v>
      </c>
      <c r="G9" s="364">
        <v>10</v>
      </c>
      <c r="H9" s="368" t="s">
        <v>214</v>
      </c>
      <c r="I9" s="408">
        <v>75</v>
      </c>
      <c r="J9" s="407">
        <v>59</v>
      </c>
      <c r="K9" s="371">
        <f>J9/I9*100</f>
        <v>78.666666666666657</v>
      </c>
      <c r="L9" s="364">
        <v>10</v>
      </c>
      <c r="M9" s="364" t="s">
        <v>29</v>
      </c>
      <c r="N9" s="364" t="s">
        <v>29</v>
      </c>
      <c r="O9" s="364" t="s">
        <v>30</v>
      </c>
      <c r="P9" s="372">
        <v>58411909.460000001</v>
      </c>
      <c r="Q9" s="372">
        <v>58411909.460000001</v>
      </c>
      <c r="R9" s="372">
        <v>57894048.869999997</v>
      </c>
      <c r="S9" s="371">
        <f>R9/P9*100</f>
        <v>99.113433211159389</v>
      </c>
      <c r="T9" s="371">
        <f>R9/Q9*100</f>
        <v>99.113433211159389</v>
      </c>
      <c r="U9" s="364" t="s">
        <v>215</v>
      </c>
    </row>
    <row r="10" spans="1:21" ht="126.75" hidden="1" customHeight="1">
      <c r="B10" s="363" t="s">
        <v>55</v>
      </c>
      <c r="C10" s="364" t="s">
        <v>213</v>
      </c>
      <c r="D10" s="408"/>
      <c r="E10" s="407"/>
      <c r="F10" s="367" t="e">
        <f>E10/D10*100</f>
        <v>#DIV/0!</v>
      </c>
      <c r="G10" s="364">
        <v>10</v>
      </c>
      <c r="H10" s="409" t="s">
        <v>214</v>
      </c>
      <c r="I10" s="362"/>
      <c r="J10" s="362"/>
      <c r="K10" s="371" t="e">
        <f>J10/I10*100</f>
        <v>#DIV/0!</v>
      </c>
      <c r="L10" s="364"/>
      <c r="M10" s="364" t="s">
        <v>29</v>
      </c>
      <c r="N10" s="364" t="s">
        <v>29</v>
      </c>
      <c r="O10" s="364" t="s">
        <v>30</v>
      </c>
      <c r="P10" s="372"/>
      <c r="Q10" s="372"/>
      <c r="R10" s="410"/>
      <c r="S10" s="371" t="e">
        <f>R10/P10*100</f>
        <v>#DIV/0!</v>
      </c>
      <c r="T10" s="371" t="e">
        <f>R10/Q10*100</f>
        <v>#DIV/0!</v>
      </c>
      <c r="U10" s="364" t="s">
        <v>215</v>
      </c>
    </row>
    <row r="11" spans="1:21" ht="60.75" thickBot="1">
      <c r="B11" s="411" t="s">
        <v>136</v>
      </c>
      <c r="C11" s="412" t="s">
        <v>213</v>
      </c>
      <c r="D11" s="413">
        <v>270</v>
      </c>
      <c r="E11" s="414">
        <v>231</v>
      </c>
      <c r="F11" s="415">
        <f>E11/D11*100</f>
        <v>85.555555555555557</v>
      </c>
      <c r="G11" s="324">
        <v>10</v>
      </c>
      <c r="H11" s="416" t="s">
        <v>214</v>
      </c>
      <c r="I11" s="318">
        <v>75</v>
      </c>
      <c r="J11" s="318">
        <v>59</v>
      </c>
      <c r="K11" s="417">
        <f>J11/I11*100</f>
        <v>78.666666666666657</v>
      </c>
      <c r="L11" s="412">
        <v>10</v>
      </c>
      <c r="M11" s="412" t="s">
        <v>29</v>
      </c>
      <c r="N11" s="412" t="s">
        <v>29</v>
      </c>
      <c r="O11" s="412" t="s">
        <v>30</v>
      </c>
      <c r="P11" s="418">
        <v>4933640.29</v>
      </c>
      <c r="Q11" s="418">
        <v>4933640.29</v>
      </c>
      <c r="R11" s="419">
        <v>4778954.66</v>
      </c>
      <c r="S11" s="417">
        <f>R11/P11*100</f>
        <v>96.864675555825741</v>
      </c>
      <c r="T11" s="417">
        <f>R11/Q11*100</f>
        <v>96.864675555825741</v>
      </c>
      <c r="U11" s="364" t="s">
        <v>215</v>
      </c>
    </row>
    <row r="12" spans="1:21" ht="18">
      <c r="A12" s="431"/>
      <c r="B12" s="420" t="s">
        <v>217</v>
      </c>
      <c r="C12" s="421"/>
      <c r="D12" s="422"/>
      <c r="E12" s="422"/>
      <c r="F12" s="423"/>
      <c r="G12" s="421"/>
      <c r="H12" s="424"/>
      <c r="I12" s="421"/>
      <c r="J12" s="421"/>
      <c r="K12" s="425"/>
      <c r="L12" s="421"/>
      <c r="M12" s="421"/>
      <c r="N12" s="421"/>
      <c r="O12" s="421"/>
      <c r="P12" s="426">
        <f>P9+P11</f>
        <v>63345549.75</v>
      </c>
      <c r="Q12" s="426">
        <f>Q9+Q11</f>
        <v>63345549.75</v>
      </c>
      <c r="R12" s="426">
        <f>R9+R11</f>
        <v>62673003.530000001</v>
      </c>
      <c r="S12" s="425"/>
      <c r="T12" s="425"/>
      <c r="U12" s="421"/>
    </row>
    <row r="13" spans="1:21" ht="18">
      <c r="B13" s="375"/>
      <c r="C13" s="324"/>
      <c r="D13" s="326"/>
      <c r="E13" s="326"/>
      <c r="F13" s="327"/>
      <c r="G13" s="324"/>
      <c r="H13" s="376"/>
      <c r="I13" s="324"/>
      <c r="J13" s="324"/>
      <c r="K13" s="377"/>
      <c r="L13" s="324"/>
      <c r="M13" s="324"/>
      <c r="N13" s="324"/>
      <c r="O13" s="324"/>
      <c r="P13" s="378"/>
      <c r="Q13" s="378"/>
      <c r="R13" s="378"/>
      <c r="S13" s="377"/>
      <c r="T13" s="377"/>
      <c r="U13" s="324"/>
    </row>
    <row r="14" spans="1:21" ht="18">
      <c r="B14" s="375"/>
      <c r="C14" s="324"/>
      <c r="D14" s="326"/>
      <c r="E14" s="326"/>
      <c r="F14" s="327"/>
      <c r="G14" s="324"/>
      <c r="H14" s="376"/>
      <c r="I14" s="324"/>
      <c r="J14" s="324"/>
      <c r="K14" s="377"/>
      <c r="L14" s="324"/>
      <c r="M14" s="324"/>
      <c r="N14" s="324"/>
      <c r="O14" s="324"/>
      <c r="P14" s="378"/>
      <c r="Q14" s="378"/>
      <c r="R14" s="378"/>
      <c r="S14" s="377"/>
      <c r="T14" s="377"/>
      <c r="U14" s="324"/>
    </row>
    <row r="18" spans="2:8" ht="23.25">
      <c r="B18" s="307" t="s">
        <v>170</v>
      </c>
      <c r="C18" s="307"/>
      <c r="D18" s="358"/>
      <c r="E18" s="427"/>
      <c r="F18" s="427"/>
      <c r="H18" s="427" t="s">
        <v>164</v>
      </c>
    </row>
    <row r="19" spans="2:8" ht="23.25">
      <c r="B19" s="307"/>
      <c r="C19" s="308"/>
      <c r="D19" s="482" t="s">
        <v>46</v>
      </c>
      <c r="E19" s="482"/>
      <c r="F19" s="428"/>
      <c r="H19" s="429" t="s">
        <v>47</v>
      </c>
    </row>
    <row r="20" spans="2:8" ht="23.25">
      <c r="B20" s="307"/>
      <c r="C20" s="308"/>
      <c r="D20" s="309"/>
      <c r="E20" s="308"/>
      <c r="F20" s="308"/>
    </row>
    <row r="21" spans="2:8" ht="23.25">
      <c r="B21" s="307"/>
      <c r="C21" s="308"/>
      <c r="D21" s="309"/>
      <c r="E21" s="308"/>
      <c r="F21" s="308"/>
    </row>
    <row r="22" spans="2:8" ht="23.25">
      <c r="B22" s="307"/>
      <c r="C22" s="307"/>
      <c r="D22" s="307"/>
      <c r="E22" s="309"/>
      <c r="F22" s="309"/>
    </row>
    <row r="23" spans="2:8" ht="23.25">
      <c r="B23" s="307"/>
      <c r="C23" s="307"/>
      <c r="D23" s="307"/>
      <c r="E23" s="309"/>
      <c r="F23" s="309"/>
    </row>
    <row r="24" spans="2:8" ht="23.25">
      <c r="B24" s="307" t="s">
        <v>61</v>
      </c>
      <c r="C24" s="312"/>
      <c r="D24" s="309"/>
      <c r="E24" s="467" t="s">
        <v>222</v>
      </c>
      <c r="F24" s="467"/>
      <c r="H24" s="309"/>
    </row>
    <row r="25" spans="2:8" ht="23.25">
      <c r="B25" s="307"/>
      <c r="C25" s="308" t="s">
        <v>46</v>
      </c>
      <c r="D25" s="309"/>
      <c r="E25" s="464" t="s">
        <v>47</v>
      </c>
      <c r="F25" s="464"/>
    </row>
  </sheetData>
  <mergeCells count="46">
    <mergeCell ref="C1:U1"/>
    <mergeCell ref="C2:U2"/>
    <mergeCell ref="B3:B6"/>
    <mergeCell ref="C3:G3"/>
    <mergeCell ref="H3:L3"/>
    <mergeCell ref="M3:M6"/>
    <mergeCell ref="N3:N6"/>
    <mergeCell ref="O3:O6"/>
    <mergeCell ref="P3:P6"/>
    <mergeCell ref="Q3:Q6"/>
    <mergeCell ref="T5:T6"/>
    <mergeCell ref="R3:T3"/>
    <mergeCell ref="U3:U6"/>
    <mergeCell ref="C4:C6"/>
    <mergeCell ref="D4:G4"/>
    <mergeCell ref="H4:H6"/>
    <mergeCell ref="I4:L4"/>
    <mergeCell ref="R4:R6"/>
    <mergeCell ref="S4:T4"/>
    <mergeCell ref="D5:D6"/>
    <mergeCell ref="E5:F5"/>
    <mergeCell ref="G5:G6"/>
    <mergeCell ref="I5:I6"/>
    <mergeCell ref="J5:K5"/>
    <mergeCell ref="L5:L6"/>
    <mergeCell ref="S5:S6"/>
    <mergeCell ref="B7:B8"/>
    <mergeCell ref="C7:C8"/>
    <mergeCell ref="D7:D8"/>
    <mergeCell ref="E7:E8"/>
    <mergeCell ref="G7:G8"/>
    <mergeCell ref="T7:T8"/>
    <mergeCell ref="U7:U8"/>
    <mergeCell ref="D19:E19"/>
    <mergeCell ref="I7:I8"/>
    <mergeCell ref="J7:J8"/>
    <mergeCell ref="L7:L8"/>
    <mergeCell ref="M7:M8"/>
    <mergeCell ref="N7:N8"/>
    <mergeCell ref="O7:O8"/>
    <mergeCell ref="H7:H8"/>
    <mergeCell ref="E24:F24"/>
    <mergeCell ref="E25:F25"/>
    <mergeCell ref="P7:P8"/>
    <mergeCell ref="Q7:Q8"/>
    <mergeCell ref="R7:R8"/>
  </mergeCells>
  <pageMargins left="0.39400000000000002" right="0.39400000000000002" top="0.748" bottom="0.748" header="0.315" footer="0.315"/>
  <pageSetup paperSize="9" scale="37" fitToHeight="0" orientation="landscape" useFirstPageNumber="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zoomScale="75" workbookViewId="0">
      <pane xSplit="1" ySplit="6" topLeftCell="B7" activePane="bottomRight" state="frozen"/>
      <selection activeCell="B7" sqref="B7:B8"/>
      <selection pane="topRight" activeCell="B7" sqref="B7:B8"/>
      <selection pane="bottomLeft" activeCell="B7" sqref="B7:B8"/>
      <selection pane="bottomRight" activeCell="B7" sqref="B7:B8"/>
    </sheetView>
  </sheetViews>
  <sheetFormatPr defaultColWidth="10" defaultRowHeight="15"/>
  <cols>
    <col min="1" max="1" width="10" style="255"/>
    <col min="2" max="2" width="49.28515625" style="255" customWidth="1"/>
    <col min="3" max="3" width="27.140625" style="255" customWidth="1"/>
    <col min="4" max="4" width="14.85546875" style="255" customWidth="1"/>
    <col min="5" max="5" width="13.7109375" style="255" customWidth="1"/>
    <col min="6" max="6" width="13.85546875" style="255" customWidth="1"/>
    <col min="7" max="7" width="15.7109375" style="255" customWidth="1"/>
    <col min="8" max="8" width="27.140625" style="255" customWidth="1"/>
    <col min="9" max="9" width="14.42578125" style="255" customWidth="1"/>
    <col min="10" max="10" width="14" style="255" customWidth="1"/>
    <col min="11" max="11" width="13.85546875" style="255" customWidth="1"/>
    <col min="12" max="12" width="13.140625" style="255" customWidth="1"/>
    <col min="13" max="13" width="17.140625" style="255" customWidth="1"/>
    <col min="14" max="14" width="17.28515625" style="255" customWidth="1"/>
    <col min="15" max="15" width="14.42578125" style="255" customWidth="1"/>
    <col min="16" max="16" width="23.42578125" style="255" customWidth="1"/>
    <col min="17" max="17" width="21.5703125" style="255" customWidth="1"/>
    <col min="18" max="18" width="20" style="255" customWidth="1"/>
    <col min="19" max="19" width="13" style="255" customWidth="1"/>
    <col min="20" max="20" width="15.140625" style="255" customWidth="1"/>
    <col min="21" max="21" width="17.7109375" style="255" customWidth="1"/>
    <col min="22" max="16384" width="10" style="255"/>
  </cols>
  <sheetData>
    <row r="1" spans="1:21" ht="105" customHeight="1">
      <c r="C1" s="478" t="s">
        <v>153</v>
      </c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</row>
    <row r="2" spans="1:21" ht="105" customHeight="1" thickBot="1">
      <c r="C2" s="480" t="s">
        <v>277</v>
      </c>
      <c r="D2" s="480"/>
      <c r="E2" s="480"/>
      <c r="F2" s="480"/>
      <c r="G2" s="480"/>
      <c r="H2" s="480"/>
      <c r="I2" s="480"/>
      <c r="J2" s="480"/>
      <c r="K2" s="480"/>
      <c r="L2" s="480"/>
      <c r="M2" s="480"/>
      <c r="N2" s="480"/>
      <c r="O2" s="480"/>
      <c r="P2" s="480"/>
      <c r="Q2" s="480"/>
      <c r="R2" s="480"/>
      <c r="S2" s="480"/>
      <c r="T2" s="480"/>
      <c r="U2" s="480"/>
    </row>
    <row r="3" spans="1:21" ht="52.5" customHeight="1" thickBot="1">
      <c r="B3" s="465" t="s">
        <v>1</v>
      </c>
      <c r="C3" s="470" t="s">
        <v>2</v>
      </c>
      <c r="D3" s="473"/>
      <c r="E3" s="473"/>
      <c r="F3" s="473"/>
      <c r="G3" s="471"/>
      <c r="H3" s="470" t="s">
        <v>3</v>
      </c>
      <c r="I3" s="473"/>
      <c r="J3" s="473"/>
      <c r="K3" s="473"/>
      <c r="L3" s="471"/>
      <c r="M3" s="468" t="s">
        <v>4</v>
      </c>
      <c r="N3" s="468" t="s">
        <v>5</v>
      </c>
      <c r="O3" s="468" t="s">
        <v>6</v>
      </c>
      <c r="P3" s="468" t="s">
        <v>7</v>
      </c>
      <c r="Q3" s="468" t="s">
        <v>8</v>
      </c>
      <c r="R3" s="470" t="s">
        <v>9</v>
      </c>
      <c r="S3" s="473"/>
      <c r="T3" s="471"/>
      <c r="U3" s="465" t="s">
        <v>10</v>
      </c>
    </row>
    <row r="4" spans="1:21" ht="20.25" customHeight="1" thickBot="1">
      <c r="B4" s="474"/>
      <c r="C4" s="465" t="s">
        <v>11</v>
      </c>
      <c r="D4" s="470" t="s">
        <v>12</v>
      </c>
      <c r="E4" s="473"/>
      <c r="F4" s="473"/>
      <c r="G4" s="471"/>
      <c r="H4" s="475" t="s">
        <v>278</v>
      </c>
      <c r="I4" s="470" t="s">
        <v>12</v>
      </c>
      <c r="J4" s="473"/>
      <c r="K4" s="473"/>
      <c r="L4" s="471"/>
      <c r="M4" s="481"/>
      <c r="N4" s="481"/>
      <c r="O4" s="481"/>
      <c r="P4" s="481"/>
      <c r="Q4" s="481"/>
      <c r="R4" s="465" t="s">
        <v>14</v>
      </c>
      <c r="S4" s="470" t="s">
        <v>15</v>
      </c>
      <c r="T4" s="471"/>
      <c r="U4" s="474"/>
    </row>
    <row r="5" spans="1:21" ht="53.25" customHeight="1" thickBot="1">
      <c r="B5" s="474"/>
      <c r="C5" s="474"/>
      <c r="D5" s="489" t="s">
        <v>16</v>
      </c>
      <c r="E5" s="470" t="s">
        <v>17</v>
      </c>
      <c r="F5" s="471"/>
      <c r="G5" s="489" t="s">
        <v>18</v>
      </c>
      <c r="H5" s="475"/>
      <c r="I5" s="489" t="s">
        <v>16</v>
      </c>
      <c r="J5" s="470" t="s">
        <v>17</v>
      </c>
      <c r="K5" s="471"/>
      <c r="L5" s="472" t="s">
        <v>18</v>
      </c>
      <c r="M5" s="481"/>
      <c r="N5" s="481"/>
      <c r="O5" s="481"/>
      <c r="P5" s="481"/>
      <c r="Q5" s="481"/>
      <c r="R5" s="474"/>
      <c r="S5" s="468" t="s">
        <v>19</v>
      </c>
      <c r="T5" s="468" t="s">
        <v>20</v>
      </c>
      <c r="U5" s="474"/>
    </row>
    <row r="6" spans="1:21" ht="217.5" customHeight="1" thickBot="1">
      <c r="B6" s="466"/>
      <c r="C6" s="466"/>
      <c r="D6" s="488"/>
      <c r="E6" s="405" t="s">
        <v>21</v>
      </c>
      <c r="F6" s="405" t="s">
        <v>22</v>
      </c>
      <c r="G6" s="488"/>
      <c r="H6" s="475"/>
      <c r="I6" s="488"/>
      <c r="J6" s="405" t="s">
        <v>21</v>
      </c>
      <c r="K6" s="405" t="s">
        <v>22</v>
      </c>
      <c r="L6" s="472"/>
      <c r="M6" s="469"/>
      <c r="N6" s="469"/>
      <c r="O6" s="469"/>
      <c r="P6" s="469"/>
      <c r="Q6" s="469"/>
      <c r="R6" s="466"/>
      <c r="S6" s="469"/>
      <c r="T6" s="469"/>
      <c r="U6" s="466"/>
    </row>
    <row r="7" spans="1:21" ht="18">
      <c r="B7" s="465">
        <v>1</v>
      </c>
      <c r="C7" s="465">
        <v>2</v>
      </c>
      <c r="D7" s="465">
        <v>3</v>
      </c>
      <c r="E7" s="465">
        <v>4</v>
      </c>
      <c r="F7" s="318">
        <v>5</v>
      </c>
      <c r="G7" s="465">
        <v>6</v>
      </c>
      <c r="H7" s="465">
        <v>7</v>
      </c>
      <c r="I7" s="465">
        <v>8</v>
      </c>
      <c r="J7" s="465">
        <v>9</v>
      </c>
      <c r="K7" s="318">
        <v>10</v>
      </c>
      <c r="L7" s="465">
        <v>11</v>
      </c>
      <c r="M7" s="465">
        <v>12</v>
      </c>
      <c r="N7" s="465">
        <v>13</v>
      </c>
      <c r="O7" s="465">
        <v>14</v>
      </c>
      <c r="P7" s="465">
        <v>15</v>
      </c>
      <c r="Q7" s="465">
        <v>16</v>
      </c>
      <c r="R7" s="465">
        <v>17</v>
      </c>
      <c r="S7" s="318">
        <v>18</v>
      </c>
      <c r="T7" s="465">
        <v>19</v>
      </c>
      <c r="U7" s="465">
        <v>20</v>
      </c>
    </row>
    <row r="8" spans="1:21" ht="54.75" thickBot="1">
      <c r="B8" s="466"/>
      <c r="C8" s="466"/>
      <c r="D8" s="466"/>
      <c r="E8" s="466"/>
      <c r="F8" s="362" t="s">
        <v>23</v>
      </c>
      <c r="G8" s="466"/>
      <c r="H8" s="466"/>
      <c r="I8" s="466"/>
      <c r="J8" s="466"/>
      <c r="K8" s="362" t="s">
        <v>24</v>
      </c>
      <c r="L8" s="466"/>
      <c r="M8" s="466"/>
      <c r="N8" s="474"/>
      <c r="O8" s="466"/>
      <c r="P8" s="466"/>
      <c r="Q8" s="466"/>
      <c r="R8" s="466"/>
      <c r="S8" s="362" t="s">
        <v>25</v>
      </c>
      <c r="T8" s="466"/>
      <c r="U8" s="466"/>
    </row>
    <row r="9" spans="1:21" ht="75.75" thickBot="1">
      <c r="B9" s="363" t="s">
        <v>212</v>
      </c>
      <c r="C9" s="364" t="s">
        <v>213</v>
      </c>
      <c r="D9" s="406">
        <v>130</v>
      </c>
      <c r="E9" s="407">
        <v>123</v>
      </c>
      <c r="F9" s="367">
        <f>E9/D9*100</f>
        <v>94.615384615384613</v>
      </c>
      <c r="G9" s="364">
        <v>10</v>
      </c>
      <c r="H9" s="368" t="s">
        <v>214</v>
      </c>
      <c r="I9" s="408">
        <v>75</v>
      </c>
      <c r="J9" s="407">
        <v>69</v>
      </c>
      <c r="K9" s="371">
        <f>J9/I9*100</f>
        <v>92</v>
      </c>
      <c r="L9" s="364">
        <v>10</v>
      </c>
      <c r="M9" s="439" t="s">
        <v>29</v>
      </c>
      <c r="N9" s="440" t="s">
        <v>29</v>
      </c>
      <c r="O9" s="364" t="s">
        <v>30</v>
      </c>
      <c r="P9" s="372">
        <v>33176000.870000001</v>
      </c>
      <c r="Q9" s="372">
        <v>33176000.870000001</v>
      </c>
      <c r="R9" s="372">
        <v>32829650.75</v>
      </c>
      <c r="S9" s="371">
        <f>R9/P9*100</f>
        <v>98.956022091519785</v>
      </c>
      <c r="T9" s="371">
        <f>R9/Q9*100</f>
        <v>98.956022091519785</v>
      </c>
      <c r="U9" s="364" t="s">
        <v>215</v>
      </c>
    </row>
    <row r="10" spans="1:21" ht="126.75" hidden="1" customHeight="1">
      <c r="B10" s="363" t="s">
        <v>55</v>
      </c>
      <c r="C10" s="364" t="s">
        <v>213</v>
      </c>
      <c r="D10" s="406"/>
      <c r="E10" s="407"/>
      <c r="F10" s="367" t="e">
        <f>E10/D10*100</f>
        <v>#DIV/0!</v>
      </c>
      <c r="G10" s="364">
        <v>10</v>
      </c>
      <c r="H10" s="409" t="s">
        <v>214</v>
      </c>
      <c r="I10" s="362"/>
      <c r="J10" s="362"/>
      <c r="K10" s="371" t="e">
        <f>J10/I10*100</f>
        <v>#DIV/0!</v>
      </c>
      <c r="L10" s="364"/>
      <c r="M10" s="364" t="s">
        <v>29</v>
      </c>
      <c r="N10" s="412" t="s">
        <v>72</v>
      </c>
      <c r="O10" s="364" t="s">
        <v>30</v>
      </c>
      <c r="P10" s="372"/>
      <c r="Q10" s="372"/>
      <c r="R10" s="410"/>
      <c r="S10" s="371" t="e">
        <f>R10/P10*100</f>
        <v>#DIV/0!</v>
      </c>
      <c r="T10" s="371" t="e">
        <f>R10/Q10*100</f>
        <v>#DIV/0!</v>
      </c>
      <c r="U10" s="364" t="s">
        <v>215</v>
      </c>
    </row>
    <row r="11" spans="1:21" ht="75.75" thickBot="1">
      <c r="B11" s="411" t="s">
        <v>136</v>
      </c>
      <c r="C11" s="412" t="s">
        <v>213</v>
      </c>
      <c r="D11" s="432">
        <v>130</v>
      </c>
      <c r="E11" s="414">
        <v>123</v>
      </c>
      <c r="F11" s="415">
        <f>E11/D11*100</f>
        <v>94.615384615384613</v>
      </c>
      <c r="G11" s="324">
        <v>10</v>
      </c>
      <c r="H11" s="416" t="s">
        <v>214</v>
      </c>
      <c r="I11" s="318">
        <v>75</v>
      </c>
      <c r="J11" s="318">
        <v>69</v>
      </c>
      <c r="K11" s="417">
        <f>J11/I11*100</f>
        <v>92</v>
      </c>
      <c r="L11" s="412">
        <v>10</v>
      </c>
      <c r="M11" s="412" t="s">
        <v>29</v>
      </c>
      <c r="N11" s="412" t="s">
        <v>29</v>
      </c>
      <c r="O11" s="412" t="s">
        <v>30</v>
      </c>
      <c r="P11" s="418">
        <v>2665402.9700000002</v>
      </c>
      <c r="Q11" s="418">
        <v>2665402.9700000002</v>
      </c>
      <c r="R11" s="419">
        <v>2561947.73</v>
      </c>
      <c r="S11" s="417">
        <f>R11/P11*100</f>
        <v>96.118589152768891</v>
      </c>
      <c r="T11" s="417">
        <f>R11/Q11*100</f>
        <v>96.118589152768891</v>
      </c>
      <c r="U11" s="364" t="s">
        <v>215</v>
      </c>
    </row>
    <row r="12" spans="1:21" ht="18">
      <c r="A12" s="431"/>
      <c r="B12" s="420" t="s">
        <v>217</v>
      </c>
      <c r="C12" s="421"/>
      <c r="D12" s="422"/>
      <c r="E12" s="422"/>
      <c r="F12" s="423"/>
      <c r="G12" s="421"/>
      <c r="H12" s="424"/>
      <c r="I12" s="421"/>
      <c r="J12" s="421"/>
      <c r="K12" s="425"/>
      <c r="L12" s="421"/>
      <c r="M12" s="421"/>
      <c r="N12" s="421"/>
      <c r="O12" s="421"/>
      <c r="P12" s="426">
        <f>P9+P11</f>
        <v>35841403.840000004</v>
      </c>
      <c r="Q12" s="426">
        <f>Q9+Q11</f>
        <v>35841403.840000004</v>
      </c>
      <c r="R12" s="426">
        <f>R9+R11</f>
        <v>35391598.479999997</v>
      </c>
      <c r="S12" s="425"/>
      <c r="T12" s="425"/>
      <c r="U12" s="430"/>
    </row>
    <row r="13" spans="1:21" ht="18">
      <c r="B13" s="375"/>
      <c r="C13" s="324"/>
      <c r="D13" s="326"/>
      <c r="E13" s="326"/>
      <c r="F13" s="327"/>
      <c r="G13" s="324"/>
      <c r="H13" s="376"/>
      <c r="I13" s="324"/>
      <c r="J13" s="324"/>
      <c r="K13" s="377"/>
      <c r="L13" s="324"/>
      <c r="M13" s="324"/>
      <c r="N13" s="324"/>
      <c r="O13" s="324"/>
      <c r="P13" s="378"/>
      <c r="Q13" s="378"/>
      <c r="R13" s="378"/>
      <c r="S13" s="377"/>
      <c r="T13" s="377"/>
      <c r="U13" s="324"/>
    </row>
    <row r="14" spans="1:21" ht="18">
      <c r="B14" s="375"/>
      <c r="C14" s="324"/>
      <c r="D14" s="326"/>
      <c r="E14" s="326"/>
      <c r="F14" s="327"/>
      <c r="G14" s="324"/>
      <c r="H14" s="376"/>
      <c r="I14" s="324"/>
      <c r="J14" s="324"/>
      <c r="K14" s="377"/>
      <c r="L14" s="324"/>
      <c r="M14" s="324"/>
      <c r="N14" s="324"/>
      <c r="O14" s="324"/>
      <c r="P14" s="378"/>
      <c r="Q14" s="378"/>
      <c r="R14" s="378"/>
      <c r="S14" s="377"/>
      <c r="T14" s="377"/>
      <c r="U14" s="324"/>
    </row>
    <row r="18" spans="2:8" ht="23.25">
      <c r="B18" s="307" t="s">
        <v>170</v>
      </c>
      <c r="C18" s="307"/>
      <c r="D18" s="358"/>
      <c r="E18" s="427"/>
      <c r="F18" s="427"/>
      <c r="H18" s="427" t="s">
        <v>164</v>
      </c>
    </row>
    <row r="19" spans="2:8" ht="23.25">
      <c r="B19" s="307"/>
      <c r="C19" s="308"/>
      <c r="D19" s="482" t="s">
        <v>46</v>
      </c>
      <c r="E19" s="482"/>
      <c r="F19" s="428"/>
      <c r="H19" s="429" t="s">
        <v>47</v>
      </c>
    </row>
    <row r="20" spans="2:8" ht="23.25">
      <c r="B20" s="307"/>
      <c r="C20" s="308"/>
      <c r="D20" s="309"/>
      <c r="E20" s="308"/>
      <c r="F20" s="308"/>
    </row>
    <row r="21" spans="2:8" ht="23.25">
      <c r="B21" s="307"/>
      <c r="C21" s="308"/>
      <c r="D21" s="309"/>
      <c r="E21" s="308"/>
      <c r="F21" s="308"/>
    </row>
    <row r="22" spans="2:8" ht="23.25">
      <c r="B22" s="307"/>
      <c r="C22" s="307"/>
      <c r="D22" s="307"/>
      <c r="E22" s="309"/>
      <c r="F22" s="309"/>
    </row>
    <row r="23" spans="2:8" ht="23.25">
      <c r="B23" s="307"/>
      <c r="C23" s="307"/>
      <c r="D23" s="307"/>
      <c r="E23" s="309"/>
      <c r="F23" s="309"/>
    </row>
    <row r="24" spans="2:8" ht="23.25">
      <c r="B24" s="307" t="s">
        <v>61</v>
      </c>
      <c r="C24" s="312"/>
      <c r="D24" s="309"/>
      <c r="E24" s="467" t="s">
        <v>279</v>
      </c>
      <c r="F24" s="467"/>
      <c r="H24" s="309"/>
    </row>
    <row r="25" spans="2:8" ht="23.25">
      <c r="B25" s="307"/>
      <c r="C25" s="308" t="s">
        <v>46</v>
      </c>
      <c r="D25" s="309"/>
      <c r="E25" s="464" t="s">
        <v>47</v>
      </c>
      <c r="F25" s="464"/>
    </row>
  </sheetData>
  <mergeCells count="46">
    <mergeCell ref="C1:U1"/>
    <mergeCell ref="C2:U2"/>
    <mergeCell ref="B3:B6"/>
    <mergeCell ref="C3:G3"/>
    <mergeCell ref="H3:L3"/>
    <mergeCell ref="M3:M6"/>
    <mergeCell ref="N3:N6"/>
    <mergeCell ref="O3:O6"/>
    <mergeCell ref="P3:P6"/>
    <mergeCell ref="Q3:Q6"/>
    <mergeCell ref="T5:T6"/>
    <mergeCell ref="R3:T3"/>
    <mergeCell ref="U3:U6"/>
    <mergeCell ref="C4:C6"/>
    <mergeCell ref="D4:G4"/>
    <mergeCell ref="H4:H6"/>
    <mergeCell ref="I4:L4"/>
    <mergeCell ref="R4:R6"/>
    <mergeCell ref="S4:T4"/>
    <mergeCell ref="D5:D6"/>
    <mergeCell ref="E5:F5"/>
    <mergeCell ref="G5:G6"/>
    <mergeCell ref="I5:I6"/>
    <mergeCell ref="J5:K5"/>
    <mergeCell ref="L5:L6"/>
    <mergeCell ref="S5:S6"/>
    <mergeCell ref="B7:B8"/>
    <mergeCell ref="C7:C8"/>
    <mergeCell ref="D7:D8"/>
    <mergeCell ref="E7:E8"/>
    <mergeCell ref="G7:G8"/>
    <mergeCell ref="T7:T8"/>
    <mergeCell ref="U7:U8"/>
    <mergeCell ref="D19:E19"/>
    <mergeCell ref="I7:I8"/>
    <mergeCell ref="J7:J8"/>
    <mergeCell ref="L7:L8"/>
    <mergeCell ref="M7:M8"/>
    <mergeCell ref="N7:N8"/>
    <mergeCell ref="O7:O8"/>
    <mergeCell ref="H7:H8"/>
    <mergeCell ref="E24:F24"/>
    <mergeCell ref="E25:F25"/>
    <mergeCell ref="P7:P8"/>
    <mergeCell ref="Q7:Q8"/>
    <mergeCell ref="R7:R8"/>
  </mergeCells>
  <pageMargins left="0.39400000000000002" right="0.39400000000000002" top="0.748" bottom="0.748" header="0.315" footer="0.315"/>
  <pageSetup paperSize="9" scale="38" fitToHeight="0" orientation="landscape" useFirstPageNumber="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37"/>
  <sheetViews>
    <sheetView tabSelected="1" zoomScale="106" zoomScaleNormal="106" workbookViewId="0">
      <pane xSplit="1" ySplit="8" topLeftCell="C9" activePane="bottomRight" state="frozen"/>
      <selection activeCell="B28" sqref="B28"/>
      <selection pane="topRight"/>
      <selection pane="bottomLeft"/>
      <selection pane="bottomRight" activeCell="C3" sqref="C3:U3"/>
    </sheetView>
  </sheetViews>
  <sheetFormatPr defaultColWidth="10" defaultRowHeight="15"/>
  <cols>
    <col min="1" max="1" width="10" style="255"/>
    <col min="2" max="2" width="49.28515625" style="255" customWidth="1"/>
    <col min="3" max="3" width="29.7109375" style="255" customWidth="1"/>
    <col min="4" max="4" width="14.85546875" style="255" customWidth="1"/>
    <col min="5" max="5" width="13.7109375" style="255" customWidth="1"/>
    <col min="6" max="6" width="13.85546875" style="255" customWidth="1"/>
    <col min="7" max="7" width="15.7109375" style="255" customWidth="1"/>
    <col min="8" max="8" width="42.5703125" style="255" customWidth="1"/>
    <col min="9" max="9" width="14.42578125" style="255" customWidth="1"/>
    <col min="10" max="10" width="16.5703125" style="255" customWidth="1"/>
    <col min="11" max="11" width="16.7109375" style="255" bestFit="1" customWidth="1"/>
    <col min="12" max="12" width="15.28515625" style="255" customWidth="1"/>
    <col min="13" max="13" width="21.7109375" style="255" customWidth="1"/>
    <col min="14" max="14" width="17.28515625" style="255" customWidth="1"/>
    <col min="15" max="15" width="14.42578125" style="255" customWidth="1"/>
    <col min="16" max="16" width="23.42578125" style="255" customWidth="1"/>
    <col min="17" max="17" width="21.5703125" style="255" customWidth="1"/>
    <col min="18" max="18" width="25.42578125" style="255" customWidth="1"/>
    <col min="19" max="19" width="13" style="255" customWidth="1"/>
    <col min="20" max="20" width="15.140625" style="255" customWidth="1"/>
    <col min="21" max="21" width="17.7109375" style="255" customWidth="1"/>
    <col min="22" max="16384" width="10" style="255"/>
  </cols>
  <sheetData>
    <row r="1" spans="1:64" ht="33" customHeight="1">
      <c r="A1" s="250"/>
      <c r="B1" s="251"/>
      <c r="C1" s="252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4"/>
      <c r="W1" s="254"/>
      <c r="X1" s="254"/>
      <c r="Y1" s="254"/>
      <c r="Z1" s="254"/>
      <c r="AA1" s="254"/>
      <c r="AB1" s="254"/>
      <c r="AC1" s="254"/>
      <c r="AD1" s="254"/>
      <c r="AE1" s="254"/>
      <c r="AF1" s="254"/>
      <c r="AG1" s="254"/>
      <c r="AH1" s="254"/>
      <c r="AI1" s="254"/>
      <c r="AJ1" s="254"/>
      <c r="AK1" s="254"/>
      <c r="AL1" s="254"/>
      <c r="AM1" s="254"/>
      <c r="AN1" s="254"/>
      <c r="AO1" s="254"/>
      <c r="AP1" s="254"/>
      <c r="AQ1" s="254"/>
      <c r="AR1" s="254"/>
      <c r="AS1" s="254"/>
      <c r="AT1" s="254"/>
      <c r="AU1" s="254"/>
      <c r="AV1" s="254"/>
      <c r="AW1" s="254"/>
      <c r="AX1" s="254"/>
      <c r="AY1" s="254"/>
      <c r="AZ1" s="254"/>
      <c r="BA1" s="254"/>
      <c r="BB1" s="254"/>
      <c r="BC1" s="254"/>
      <c r="BD1" s="254"/>
      <c r="BE1" s="254"/>
      <c r="BF1" s="254"/>
      <c r="BG1" s="254"/>
      <c r="BH1" s="254"/>
      <c r="BI1" s="254"/>
      <c r="BJ1" s="254"/>
      <c r="BK1" s="254"/>
      <c r="BL1" s="254"/>
    </row>
    <row r="2" spans="1:64" ht="76.5" customHeight="1">
      <c r="B2" s="251"/>
      <c r="C2" s="528" t="s">
        <v>153</v>
      </c>
      <c r="D2" s="529"/>
      <c r="E2" s="529"/>
      <c r="F2" s="529"/>
      <c r="G2" s="529"/>
      <c r="H2" s="529"/>
      <c r="I2" s="529"/>
      <c r="J2" s="529"/>
      <c r="K2" s="529"/>
      <c r="L2" s="529"/>
      <c r="M2" s="529"/>
      <c r="N2" s="529"/>
      <c r="O2" s="529"/>
      <c r="P2" s="529"/>
      <c r="Q2" s="529"/>
      <c r="R2" s="529"/>
      <c r="S2" s="529"/>
      <c r="T2" s="529"/>
      <c r="U2" s="529"/>
      <c r="V2" s="254"/>
      <c r="W2" s="254"/>
      <c r="X2" s="254"/>
      <c r="Y2" s="254"/>
      <c r="Z2" s="254"/>
      <c r="AA2" s="254"/>
      <c r="AB2" s="254"/>
      <c r="AC2" s="254"/>
      <c r="AD2" s="254"/>
      <c r="AE2" s="254"/>
      <c r="AF2" s="254"/>
      <c r="AG2" s="254"/>
      <c r="AH2" s="254"/>
      <c r="AI2" s="254"/>
      <c r="AJ2" s="254"/>
      <c r="AK2" s="254"/>
      <c r="AL2" s="254"/>
      <c r="AM2" s="254"/>
      <c r="AN2" s="254"/>
      <c r="AO2" s="254"/>
      <c r="AP2" s="254"/>
      <c r="AQ2" s="254"/>
      <c r="AR2" s="254"/>
      <c r="AS2" s="254"/>
      <c r="AT2" s="254"/>
      <c r="AU2" s="254"/>
      <c r="AV2" s="254"/>
      <c r="AW2" s="254"/>
      <c r="AX2" s="254"/>
      <c r="AY2" s="254"/>
      <c r="AZ2" s="254"/>
      <c r="BA2" s="254"/>
      <c r="BB2" s="254"/>
      <c r="BC2" s="254"/>
      <c r="BD2" s="254"/>
      <c r="BE2" s="254"/>
      <c r="BF2" s="254"/>
      <c r="BG2" s="254"/>
      <c r="BH2" s="254"/>
      <c r="BI2" s="254"/>
      <c r="BJ2" s="254"/>
      <c r="BK2" s="254"/>
      <c r="BL2" s="254"/>
    </row>
    <row r="3" spans="1:64" ht="78" customHeight="1" thickBot="1">
      <c r="B3" s="251"/>
      <c r="C3" s="530" t="s">
        <v>173</v>
      </c>
      <c r="D3" s="531"/>
      <c r="E3" s="531"/>
      <c r="F3" s="531"/>
      <c r="G3" s="531"/>
      <c r="H3" s="531"/>
      <c r="I3" s="531"/>
      <c r="J3" s="531"/>
      <c r="K3" s="531"/>
      <c r="L3" s="531"/>
      <c r="M3" s="531"/>
      <c r="N3" s="531"/>
      <c r="O3" s="531"/>
      <c r="P3" s="531"/>
      <c r="Q3" s="531"/>
      <c r="R3" s="531"/>
      <c r="S3" s="531"/>
      <c r="T3" s="531"/>
      <c r="U3" s="531"/>
      <c r="V3" s="254"/>
      <c r="W3" s="254"/>
      <c r="X3" s="254"/>
      <c r="Y3" s="254"/>
      <c r="Z3" s="254"/>
      <c r="AA3" s="254"/>
      <c r="AB3" s="254"/>
      <c r="AC3" s="254"/>
      <c r="AD3" s="254"/>
      <c r="AE3" s="254"/>
      <c r="AF3" s="254"/>
      <c r="AG3" s="254"/>
      <c r="AH3" s="254"/>
      <c r="AI3" s="254"/>
      <c r="AJ3" s="254"/>
      <c r="AK3" s="254"/>
      <c r="AL3" s="254"/>
      <c r="AM3" s="254"/>
      <c r="AN3" s="254"/>
      <c r="AO3" s="254"/>
      <c r="AP3" s="254"/>
      <c r="AQ3" s="254"/>
      <c r="AR3" s="254"/>
      <c r="AS3" s="254"/>
      <c r="AT3" s="254"/>
      <c r="AU3" s="254"/>
      <c r="AV3" s="254"/>
      <c r="AW3" s="254"/>
      <c r="AX3" s="254"/>
      <c r="AY3" s="254"/>
      <c r="AZ3" s="254"/>
      <c r="BA3" s="254"/>
      <c r="BB3" s="254"/>
      <c r="BC3" s="254"/>
      <c r="BD3" s="254"/>
      <c r="BE3" s="254"/>
      <c r="BF3" s="254"/>
      <c r="BG3" s="254"/>
      <c r="BH3" s="254"/>
      <c r="BI3" s="254"/>
      <c r="BJ3" s="254"/>
      <c r="BK3" s="254"/>
      <c r="BL3" s="254"/>
    </row>
    <row r="4" spans="1:64" s="256" customFormat="1" ht="43.5" customHeight="1" thickBot="1">
      <c r="B4" s="505" t="s">
        <v>1</v>
      </c>
      <c r="C4" s="509" t="s">
        <v>174</v>
      </c>
      <c r="D4" s="519"/>
      <c r="E4" s="519"/>
      <c r="F4" s="519"/>
      <c r="G4" s="510"/>
      <c r="H4" s="509" t="s">
        <v>3</v>
      </c>
      <c r="I4" s="519"/>
      <c r="J4" s="519"/>
      <c r="K4" s="519"/>
      <c r="L4" s="510"/>
      <c r="M4" s="507" t="s">
        <v>4</v>
      </c>
      <c r="N4" s="507" t="s">
        <v>5</v>
      </c>
      <c r="O4" s="507" t="s">
        <v>6</v>
      </c>
      <c r="P4" s="513" t="s">
        <v>7</v>
      </c>
      <c r="Q4" s="513" t="s">
        <v>8</v>
      </c>
      <c r="R4" s="515" t="s">
        <v>9</v>
      </c>
      <c r="S4" s="516"/>
      <c r="T4" s="517"/>
      <c r="U4" s="505" t="s">
        <v>10</v>
      </c>
    </row>
    <row r="5" spans="1:64" s="256" customFormat="1" ht="19.5" thickBot="1">
      <c r="B5" s="518"/>
      <c r="C5" s="505" t="s">
        <v>11</v>
      </c>
      <c r="D5" s="509" t="s">
        <v>12</v>
      </c>
      <c r="E5" s="519"/>
      <c r="F5" s="519"/>
      <c r="G5" s="510"/>
      <c r="H5" s="520" t="s">
        <v>13</v>
      </c>
      <c r="I5" s="509" t="s">
        <v>12</v>
      </c>
      <c r="J5" s="519"/>
      <c r="K5" s="519"/>
      <c r="L5" s="510"/>
      <c r="M5" s="532"/>
      <c r="N5" s="532"/>
      <c r="O5" s="532"/>
      <c r="P5" s="533"/>
      <c r="Q5" s="533"/>
      <c r="R5" s="523" t="s">
        <v>14</v>
      </c>
      <c r="S5" s="515" t="s">
        <v>15</v>
      </c>
      <c r="T5" s="517"/>
      <c r="U5" s="518"/>
    </row>
    <row r="6" spans="1:64" s="256" customFormat="1" ht="53.25" customHeight="1" thickBot="1">
      <c r="B6" s="518"/>
      <c r="C6" s="518"/>
      <c r="D6" s="526" t="s">
        <v>16</v>
      </c>
      <c r="E6" s="509" t="s">
        <v>17</v>
      </c>
      <c r="F6" s="510"/>
      <c r="G6" s="507" t="s">
        <v>18</v>
      </c>
      <c r="H6" s="521"/>
      <c r="I6" s="507" t="s">
        <v>16</v>
      </c>
      <c r="J6" s="509" t="s">
        <v>17</v>
      </c>
      <c r="K6" s="510"/>
      <c r="L6" s="511" t="s">
        <v>18</v>
      </c>
      <c r="M6" s="532"/>
      <c r="N6" s="532"/>
      <c r="O6" s="532"/>
      <c r="P6" s="533"/>
      <c r="Q6" s="533"/>
      <c r="R6" s="524"/>
      <c r="S6" s="513" t="s">
        <v>19</v>
      </c>
      <c r="T6" s="513" t="s">
        <v>20</v>
      </c>
      <c r="U6" s="518"/>
    </row>
    <row r="7" spans="1:64" s="256" customFormat="1" ht="187.5" customHeight="1" thickBot="1">
      <c r="B7" s="506"/>
      <c r="C7" s="506"/>
      <c r="D7" s="527"/>
      <c r="E7" s="257" t="s">
        <v>21</v>
      </c>
      <c r="F7" s="258" t="s">
        <v>22</v>
      </c>
      <c r="G7" s="508"/>
      <c r="H7" s="522"/>
      <c r="I7" s="508"/>
      <c r="J7" s="259" t="s">
        <v>21</v>
      </c>
      <c r="K7" s="259" t="s">
        <v>22</v>
      </c>
      <c r="L7" s="512"/>
      <c r="M7" s="508"/>
      <c r="N7" s="508"/>
      <c r="O7" s="508"/>
      <c r="P7" s="514"/>
      <c r="Q7" s="514"/>
      <c r="R7" s="525"/>
      <c r="S7" s="514"/>
      <c r="T7" s="514"/>
      <c r="U7" s="506"/>
    </row>
    <row r="8" spans="1:64" ht="11.25" customHeight="1">
      <c r="B8" s="505">
        <v>1</v>
      </c>
      <c r="C8" s="505">
        <v>2</v>
      </c>
      <c r="D8" s="505">
        <v>3</v>
      </c>
      <c r="E8" s="505">
        <v>4</v>
      </c>
      <c r="F8" s="260">
        <v>5</v>
      </c>
      <c r="G8" s="501">
        <v>6</v>
      </c>
      <c r="H8" s="501">
        <v>7</v>
      </c>
      <c r="I8" s="501">
        <v>8</v>
      </c>
      <c r="J8" s="501">
        <v>9</v>
      </c>
      <c r="K8" s="260">
        <v>10</v>
      </c>
      <c r="L8" s="501">
        <v>11</v>
      </c>
      <c r="M8" s="501">
        <v>12</v>
      </c>
      <c r="N8" s="501">
        <v>13</v>
      </c>
      <c r="O8" s="501">
        <v>14</v>
      </c>
      <c r="P8" s="499">
        <v>15</v>
      </c>
      <c r="Q8" s="499">
        <v>16</v>
      </c>
      <c r="R8" s="499">
        <v>17</v>
      </c>
      <c r="S8" s="261">
        <v>18</v>
      </c>
      <c r="T8" s="499">
        <v>19</v>
      </c>
      <c r="U8" s="501">
        <v>20</v>
      </c>
    </row>
    <row r="9" spans="1:64" ht="54.75" thickBot="1">
      <c r="B9" s="506"/>
      <c r="C9" s="506"/>
      <c r="D9" s="506"/>
      <c r="E9" s="506"/>
      <c r="F9" s="262" t="s">
        <v>23</v>
      </c>
      <c r="G9" s="502"/>
      <c r="H9" s="502"/>
      <c r="I9" s="502"/>
      <c r="J9" s="502"/>
      <c r="K9" s="262" t="s">
        <v>24</v>
      </c>
      <c r="L9" s="504"/>
      <c r="M9" s="502"/>
      <c r="N9" s="502"/>
      <c r="O9" s="502"/>
      <c r="P9" s="500"/>
      <c r="Q9" s="500"/>
      <c r="R9" s="500"/>
      <c r="S9" s="263" t="s">
        <v>25</v>
      </c>
      <c r="T9" s="500"/>
      <c r="U9" s="502"/>
    </row>
    <row r="10" spans="1:64" ht="75" customHeight="1" thickBot="1">
      <c r="B10" s="264" t="s">
        <v>175</v>
      </c>
      <c r="C10" s="265" t="s">
        <v>119</v>
      </c>
      <c r="D10" s="266">
        <v>40</v>
      </c>
      <c r="E10" s="266">
        <v>40</v>
      </c>
      <c r="F10" s="267">
        <f>E10/D10*100</f>
        <v>100</v>
      </c>
      <c r="G10" s="268">
        <v>5</v>
      </c>
      <c r="H10" s="269" t="s">
        <v>89</v>
      </c>
      <c r="I10" s="269" t="s">
        <v>89</v>
      </c>
      <c r="J10" s="269" t="s">
        <v>89</v>
      </c>
      <c r="K10" s="270" t="s">
        <v>89</v>
      </c>
      <c r="L10" s="271"/>
      <c r="M10" s="272" t="s">
        <v>29</v>
      </c>
      <c r="N10" s="273" t="s">
        <v>89</v>
      </c>
      <c r="O10" s="274" t="s">
        <v>30</v>
      </c>
      <c r="P10" s="275">
        <v>584790.21</v>
      </c>
      <c r="Q10" s="275">
        <v>584790.21</v>
      </c>
      <c r="R10" s="276">
        <v>584790.21</v>
      </c>
      <c r="S10" s="277">
        <f>R10/P10*100</f>
        <v>100</v>
      </c>
      <c r="T10" s="277">
        <f>R10/Q10*100</f>
        <v>100</v>
      </c>
      <c r="U10" s="274" t="s">
        <v>169</v>
      </c>
    </row>
    <row r="11" spans="1:64" ht="75" customHeight="1" thickBot="1">
      <c r="B11" s="264" t="s">
        <v>176</v>
      </c>
      <c r="C11" s="265" t="s">
        <v>177</v>
      </c>
      <c r="D11" s="278">
        <v>90</v>
      </c>
      <c r="E11" s="279">
        <v>92</v>
      </c>
      <c r="F11" s="267">
        <f>E11/D11*100</f>
        <v>102.22222222222221</v>
      </c>
      <c r="G11" s="280">
        <v>5</v>
      </c>
      <c r="H11" s="281" t="s">
        <v>89</v>
      </c>
      <c r="I11" s="281" t="s">
        <v>89</v>
      </c>
      <c r="J11" s="282" t="s">
        <v>89</v>
      </c>
      <c r="K11" s="283" t="s">
        <v>89</v>
      </c>
      <c r="L11" s="284" t="s">
        <v>89</v>
      </c>
      <c r="M11" s="285" t="s">
        <v>29</v>
      </c>
      <c r="N11" s="286" t="s">
        <v>89</v>
      </c>
      <c r="O11" s="287" t="s">
        <v>30</v>
      </c>
      <c r="P11" s="288">
        <v>1315730.45</v>
      </c>
      <c r="Q11" s="288">
        <v>1315730.45</v>
      </c>
      <c r="R11" s="288">
        <v>1315730.45</v>
      </c>
      <c r="S11" s="289">
        <f>R11/P11*100</f>
        <v>100</v>
      </c>
      <c r="T11" s="289">
        <f>R11/Q11*100</f>
        <v>100</v>
      </c>
      <c r="U11" s="274" t="s">
        <v>169</v>
      </c>
    </row>
    <row r="12" spans="1:64" ht="90.75" thickBot="1">
      <c r="B12" s="290" t="s">
        <v>178</v>
      </c>
      <c r="C12" s="291" t="s">
        <v>179</v>
      </c>
      <c r="D12" s="278">
        <v>1</v>
      </c>
      <c r="E12" s="279">
        <v>1</v>
      </c>
      <c r="F12" s="267">
        <f>E12/D12*100</f>
        <v>100</v>
      </c>
      <c r="G12" s="280">
        <v>0</v>
      </c>
      <c r="H12" s="292" t="s">
        <v>89</v>
      </c>
      <c r="I12" s="293" t="s">
        <v>89</v>
      </c>
      <c r="J12" s="294" t="s">
        <v>89</v>
      </c>
      <c r="K12" s="295" t="s">
        <v>89</v>
      </c>
      <c r="L12" s="280" t="s">
        <v>89</v>
      </c>
      <c r="M12" s="280" t="s">
        <v>29</v>
      </c>
      <c r="N12" s="280" t="s">
        <v>89</v>
      </c>
      <c r="O12" s="280" t="s">
        <v>30</v>
      </c>
      <c r="P12" s="296">
        <v>0</v>
      </c>
      <c r="Q12" s="296">
        <v>0</v>
      </c>
      <c r="R12" s="296">
        <v>0</v>
      </c>
      <c r="S12" s="297" t="e">
        <f>R12/P12*100</f>
        <v>#DIV/0!</v>
      </c>
      <c r="T12" s="297" t="e">
        <f>R12/Q12*100</f>
        <v>#DIV/0!</v>
      </c>
      <c r="U12" s="274" t="s">
        <v>169</v>
      </c>
    </row>
    <row r="13" spans="1:64" ht="45.75" hidden="1" thickBot="1">
      <c r="B13" s="298" t="s">
        <v>180</v>
      </c>
      <c r="C13" s="280" t="s">
        <v>27</v>
      </c>
      <c r="D13" s="278"/>
      <c r="E13" s="279"/>
      <c r="F13" s="299" t="e">
        <f>E13/D13*100</f>
        <v>#DIV/0!</v>
      </c>
      <c r="G13" s="280">
        <v>10</v>
      </c>
      <c r="H13" s="281" t="s">
        <v>28</v>
      </c>
      <c r="I13" s="280"/>
      <c r="J13" s="280"/>
      <c r="K13" s="295" t="e">
        <f>J13/I13*100</f>
        <v>#DIV/0!</v>
      </c>
      <c r="L13" s="280"/>
      <c r="M13" s="280" t="s">
        <v>29</v>
      </c>
      <c r="N13" s="280" t="s">
        <v>29</v>
      </c>
      <c r="O13" s="280" t="s">
        <v>30</v>
      </c>
      <c r="P13" s="300"/>
      <c r="Q13" s="300"/>
      <c r="R13" s="300"/>
      <c r="S13" s="295" t="e">
        <f>R13/P13*100</f>
        <v>#DIV/0!</v>
      </c>
      <c r="T13" s="295" t="e">
        <f>R13/Q13</f>
        <v>#DIV/0!</v>
      </c>
      <c r="U13" s="280"/>
    </row>
    <row r="14" spans="1:64">
      <c r="B14" s="301"/>
      <c r="C14" s="302"/>
      <c r="D14" s="302"/>
      <c r="E14" s="302"/>
      <c r="F14" s="302"/>
      <c r="G14" s="302"/>
      <c r="H14" s="302"/>
      <c r="I14" s="302"/>
      <c r="J14" s="302"/>
      <c r="K14" s="302"/>
      <c r="L14" s="302"/>
      <c r="M14" s="302"/>
      <c r="N14" s="302"/>
      <c r="O14" s="302"/>
      <c r="P14" s="303"/>
      <c r="Q14" s="303"/>
      <c r="R14" s="303"/>
      <c r="S14" s="302"/>
      <c r="T14" s="302"/>
      <c r="U14" s="302"/>
    </row>
    <row r="15" spans="1:64">
      <c r="B15" s="302"/>
      <c r="C15" s="302"/>
      <c r="D15" s="302"/>
      <c r="E15" s="302"/>
      <c r="F15" s="302"/>
      <c r="G15" s="302"/>
      <c r="H15" s="302"/>
      <c r="I15" s="302"/>
      <c r="J15" s="302"/>
      <c r="K15" s="302"/>
      <c r="L15" s="302"/>
      <c r="M15" s="302"/>
      <c r="N15" s="302"/>
      <c r="O15" s="302"/>
      <c r="P15" s="303"/>
      <c r="Q15" s="303"/>
      <c r="R15" s="303"/>
      <c r="S15" s="302"/>
      <c r="T15" s="302"/>
      <c r="U15" s="302"/>
    </row>
    <row r="16" spans="1:64">
      <c r="B16" s="302"/>
      <c r="C16" s="302"/>
      <c r="D16" s="302"/>
      <c r="E16" s="302"/>
      <c r="F16" s="302"/>
      <c r="G16" s="302"/>
      <c r="H16" s="302"/>
      <c r="I16" s="302"/>
      <c r="J16" s="302"/>
      <c r="K16" s="302"/>
      <c r="L16" s="302"/>
      <c r="M16" s="302"/>
      <c r="N16" s="302"/>
      <c r="O16" s="302"/>
      <c r="P16" s="303"/>
      <c r="Q16" s="303"/>
      <c r="R16" s="303"/>
      <c r="S16" s="302"/>
      <c r="T16" s="302"/>
      <c r="U16" s="302"/>
    </row>
    <row r="17" spans="2:21" ht="23.25">
      <c r="B17" s="304" t="s">
        <v>170</v>
      </c>
      <c r="C17" s="305"/>
      <c r="D17" s="306"/>
      <c r="E17" s="503" t="s">
        <v>164</v>
      </c>
      <c r="F17" s="503"/>
      <c r="G17" s="302"/>
      <c r="H17" s="302"/>
      <c r="I17" s="302"/>
      <c r="J17" s="302"/>
      <c r="K17" s="302"/>
      <c r="L17" s="302"/>
      <c r="M17" s="302"/>
      <c r="N17" s="302"/>
      <c r="O17" s="302"/>
      <c r="P17" s="303"/>
      <c r="Q17" s="303"/>
      <c r="R17" s="303"/>
      <c r="S17" s="302"/>
      <c r="T17" s="302"/>
      <c r="U17" s="302"/>
    </row>
    <row r="18" spans="2:21" ht="23.25">
      <c r="B18" s="307"/>
      <c r="C18" s="308" t="s">
        <v>46</v>
      </c>
      <c r="D18" s="309"/>
      <c r="E18" s="464" t="s">
        <v>47</v>
      </c>
      <c r="F18" s="464"/>
      <c r="P18" s="310"/>
      <c r="Q18" s="310"/>
      <c r="R18" s="310"/>
    </row>
    <row r="19" spans="2:21" ht="23.25">
      <c r="B19" s="307"/>
      <c r="C19" s="308"/>
      <c r="D19" s="309"/>
      <c r="E19" s="308"/>
      <c r="F19" s="308"/>
      <c r="P19" s="310"/>
      <c r="Q19" s="310"/>
      <c r="R19" s="310"/>
    </row>
    <row r="20" spans="2:21" ht="23.25">
      <c r="B20" s="307"/>
      <c r="C20" s="308"/>
      <c r="D20" s="309"/>
      <c r="E20" s="308"/>
      <c r="F20" s="308"/>
      <c r="P20" s="310"/>
      <c r="Q20" s="310"/>
      <c r="R20" s="310"/>
    </row>
    <row r="21" spans="2:21" ht="23.25">
      <c r="B21" s="307"/>
      <c r="C21" s="307"/>
      <c r="D21" s="307"/>
      <c r="E21" s="309"/>
      <c r="F21" s="309"/>
      <c r="P21" s="310"/>
      <c r="Q21" s="310"/>
      <c r="R21" s="310"/>
    </row>
    <row r="22" spans="2:21" ht="23.25">
      <c r="B22" s="307"/>
      <c r="C22" s="307"/>
      <c r="D22" s="307"/>
      <c r="E22" s="309"/>
      <c r="F22" s="309"/>
      <c r="P22" s="310"/>
      <c r="Q22" s="310"/>
      <c r="R22" s="310"/>
    </row>
    <row r="23" spans="2:21" ht="23.25">
      <c r="B23" s="311" t="s">
        <v>61</v>
      </c>
      <c r="C23" s="312"/>
      <c r="D23" s="309"/>
      <c r="E23" s="498" t="s">
        <v>181</v>
      </c>
      <c r="F23" s="498"/>
      <c r="P23" s="310"/>
      <c r="Q23" s="310"/>
      <c r="R23" s="310"/>
    </row>
    <row r="24" spans="2:21" ht="23.25">
      <c r="B24" s="307"/>
      <c r="C24" s="308" t="s">
        <v>46</v>
      </c>
      <c r="D24" s="309"/>
      <c r="E24" s="464" t="s">
        <v>47</v>
      </c>
      <c r="F24" s="464"/>
      <c r="P24" s="310"/>
      <c r="Q24" s="310"/>
      <c r="R24" s="310"/>
    </row>
    <row r="25" spans="2:21">
      <c r="P25" s="310"/>
      <c r="Q25" s="310"/>
      <c r="R25" s="310"/>
    </row>
    <row r="26" spans="2:21">
      <c r="B26" s="313"/>
      <c r="P26" s="310"/>
      <c r="Q26" s="310"/>
      <c r="R26" s="310"/>
    </row>
    <row r="27" spans="2:21">
      <c r="P27" s="310"/>
      <c r="Q27" s="310"/>
      <c r="R27" s="310"/>
    </row>
    <row r="28" spans="2:21">
      <c r="P28" s="310"/>
      <c r="Q28" s="310"/>
      <c r="R28" s="310"/>
    </row>
    <row r="29" spans="2:21">
      <c r="P29" s="310"/>
      <c r="Q29" s="310"/>
      <c r="R29" s="310"/>
    </row>
    <row r="30" spans="2:21">
      <c r="P30" s="310"/>
      <c r="Q30" s="310"/>
      <c r="R30" s="310"/>
    </row>
    <row r="31" spans="2:21">
      <c r="P31" s="310"/>
      <c r="Q31" s="310"/>
      <c r="R31" s="310"/>
    </row>
    <row r="32" spans="2:21">
      <c r="P32" s="310"/>
      <c r="Q32" s="310"/>
      <c r="R32" s="310"/>
    </row>
    <row r="33" spans="16:18">
      <c r="P33" s="310"/>
      <c r="Q33" s="310"/>
      <c r="R33" s="310"/>
    </row>
    <row r="34" spans="16:18">
      <c r="P34" s="310"/>
      <c r="Q34" s="310"/>
      <c r="R34" s="310"/>
    </row>
    <row r="35" spans="16:18">
      <c r="P35" s="310"/>
      <c r="Q35" s="310"/>
      <c r="R35" s="310"/>
    </row>
    <row r="36" spans="16:18">
      <c r="P36" s="310"/>
      <c r="Q36" s="310"/>
      <c r="R36" s="310"/>
    </row>
    <row r="37" spans="16:18">
      <c r="P37" s="310"/>
      <c r="Q37" s="310"/>
      <c r="R37" s="310"/>
    </row>
  </sheetData>
  <mergeCells count="47">
    <mergeCell ref="C2:U2"/>
    <mergeCell ref="C3:U3"/>
    <mergeCell ref="B4:B7"/>
    <mergeCell ref="C4:G4"/>
    <mergeCell ref="H4:L4"/>
    <mergeCell ref="M4:M7"/>
    <mergeCell ref="N4:N7"/>
    <mergeCell ref="O4:O7"/>
    <mergeCell ref="P4:P7"/>
    <mergeCell ref="Q4:Q7"/>
    <mergeCell ref="T6:T7"/>
    <mergeCell ref="R4:T4"/>
    <mergeCell ref="U4:U7"/>
    <mergeCell ref="C5:C7"/>
    <mergeCell ref="D5:G5"/>
    <mergeCell ref="H5:H7"/>
    <mergeCell ref="I5:L5"/>
    <mergeCell ref="R5:R7"/>
    <mergeCell ref="S5:T5"/>
    <mergeCell ref="D6:D7"/>
    <mergeCell ref="E6:F6"/>
    <mergeCell ref="G6:G7"/>
    <mergeCell ref="I6:I7"/>
    <mergeCell ref="J6:K6"/>
    <mergeCell ref="L6:L7"/>
    <mergeCell ref="S6:S7"/>
    <mergeCell ref="B8:B9"/>
    <mergeCell ref="C8:C9"/>
    <mergeCell ref="D8:D9"/>
    <mergeCell ref="E8:E9"/>
    <mergeCell ref="G8:G9"/>
    <mergeCell ref="R8:R9"/>
    <mergeCell ref="T8:T9"/>
    <mergeCell ref="U8:U9"/>
    <mergeCell ref="E17:F17"/>
    <mergeCell ref="I8:I9"/>
    <mergeCell ref="J8:J9"/>
    <mergeCell ref="L8:L9"/>
    <mergeCell ref="M8:M9"/>
    <mergeCell ref="N8:N9"/>
    <mergeCell ref="O8:O9"/>
    <mergeCell ref="H8:H9"/>
    <mergeCell ref="E18:F18"/>
    <mergeCell ref="E23:F23"/>
    <mergeCell ref="E24:F24"/>
    <mergeCell ref="P8:P9"/>
    <mergeCell ref="Q8:Q9"/>
  </mergeCells>
  <pageMargins left="0" right="0" top="0" bottom="0" header="0.315" footer="0.315"/>
  <pageSetup paperSize="9" scale="37" firstPageNumber="2" fitToHeight="0" orientation="landscape" useFirstPageNumber="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B1:U28"/>
  <sheetViews>
    <sheetView zoomScale="75" workbookViewId="0">
      <pane xSplit="1" ySplit="7" topLeftCell="B8" activePane="bottomRight" state="frozen"/>
      <selection activeCell="B8" sqref="B8:B9"/>
      <selection pane="topRight" activeCell="B8" sqref="B8:B9"/>
      <selection pane="bottomLeft" activeCell="B8" sqref="B8:B9"/>
      <selection pane="bottomRight" activeCell="B8" sqref="B8:B9"/>
    </sheetView>
  </sheetViews>
  <sheetFormatPr defaultColWidth="10" defaultRowHeight="15"/>
  <cols>
    <col min="1" max="1" width="10" style="255"/>
    <col min="2" max="2" width="49.28515625" style="255" customWidth="1"/>
    <col min="3" max="3" width="29.7109375" style="255" customWidth="1"/>
    <col min="4" max="4" width="14.85546875" style="255" customWidth="1"/>
    <col min="5" max="5" width="13.7109375" style="255" customWidth="1"/>
    <col min="6" max="6" width="13.85546875" style="255" customWidth="1"/>
    <col min="7" max="7" width="15.7109375" style="255" customWidth="1"/>
    <col min="8" max="8" width="42.5703125" style="255" customWidth="1"/>
    <col min="9" max="9" width="14.42578125" style="255" customWidth="1"/>
    <col min="10" max="10" width="16.5703125" style="255" customWidth="1"/>
    <col min="11" max="11" width="15.5703125" style="255" customWidth="1"/>
    <col min="12" max="13" width="17.140625" style="255" customWidth="1"/>
    <col min="14" max="14" width="17.28515625" style="255" customWidth="1"/>
    <col min="15" max="15" width="14.42578125" style="255" customWidth="1"/>
    <col min="16" max="16" width="23.42578125" style="255" customWidth="1"/>
    <col min="17" max="17" width="21.5703125" style="255" customWidth="1"/>
    <col min="18" max="18" width="18.28515625" style="255" customWidth="1"/>
    <col min="19" max="19" width="13" style="255" customWidth="1"/>
    <col min="20" max="20" width="15.140625" style="255" customWidth="1"/>
    <col min="21" max="21" width="17.7109375" style="255" customWidth="1"/>
    <col min="22" max="16384" width="10" style="255"/>
  </cols>
  <sheetData>
    <row r="1" spans="2:21" ht="96" customHeight="1">
      <c r="B1" s="314"/>
      <c r="C1" s="478" t="s">
        <v>153</v>
      </c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</row>
    <row r="2" spans="2:21" ht="54" customHeight="1" thickBot="1">
      <c r="C2" s="480" t="s">
        <v>182</v>
      </c>
      <c r="D2" s="548"/>
      <c r="E2" s="548"/>
      <c r="F2" s="548"/>
      <c r="G2" s="548"/>
      <c r="H2" s="548"/>
      <c r="I2" s="548"/>
      <c r="J2" s="548"/>
      <c r="K2" s="548"/>
      <c r="L2" s="548"/>
      <c r="M2" s="548"/>
      <c r="N2" s="548"/>
      <c r="O2" s="548"/>
      <c r="P2" s="548"/>
      <c r="Q2" s="548"/>
      <c r="R2" s="548"/>
      <c r="S2" s="548"/>
      <c r="T2" s="548"/>
      <c r="U2" s="548"/>
    </row>
    <row r="3" spans="2:21" ht="52.5" customHeight="1" thickBot="1">
      <c r="B3" s="465" t="s">
        <v>1</v>
      </c>
      <c r="C3" s="470" t="s">
        <v>2</v>
      </c>
      <c r="D3" s="473"/>
      <c r="E3" s="473"/>
      <c r="F3" s="473"/>
      <c r="G3" s="471"/>
      <c r="H3" s="470" t="s">
        <v>3</v>
      </c>
      <c r="I3" s="473"/>
      <c r="J3" s="473"/>
      <c r="K3" s="473"/>
      <c r="L3" s="471"/>
      <c r="M3" s="468" t="s">
        <v>4</v>
      </c>
      <c r="N3" s="468" t="s">
        <v>5</v>
      </c>
      <c r="O3" s="468" t="s">
        <v>6</v>
      </c>
      <c r="P3" s="468" t="s">
        <v>7</v>
      </c>
      <c r="Q3" s="468" t="s">
        <v>8</v>
      </c>
      <c r="R3" s="470" t="s">
        <v>9</v>
      </c>
      <c r="S3" s="473"/>
      <c r="T3" s="471"/>
      <c r="U3" s="465" t="s">
        <v>10</v>
      </c>
    </row>
    <row r="4" spans="2:21" ht="18.75" thickBot="1">
      <c r="B4" s="474"/>
      <c r="C4" s="465" t="s">
        <v>11</v>
      </c>
      <c r="D4" s="470" t="s">
        <v>12</v>
      </c>
      <c r="E4" s="473"/>
      <c r="F4" s="473"/>
      <c r="G4" s="471"/>
      <c r="H4" s="545" t="s">
        <v>13</v>
      </c>
      <c r="I4" s="470" t="s">
        <v>12</v>
      </c>
      <c r="J4" s="473"/>
      <c r="K4" s="473"/>
      <c r="L4" s="471"/>
      <c r="M4" s="481"/>
      <c r="N4" s="481"/>
      <c r="O4" s="481"/>
      <c r="P4" s="481"/>
      <c r="Q4" s="481"/>
      <c r="R4" s="465" t="s">
        <v>14</v>
      </c>
      <c r="S4" s="470" t="s">
        <v>15</v>
      </c>
      <c r="T4" s="471"/>
      <c r="U4" s="474"/>
    </row>
    <row r="5" spans="2:21" ht="53.25" customHeight="1" thickBot="1">
      <c r="B5" s="474"/>
      <c r="C5" s="474"/>
      <c r="D5" s="476" t="s">
        <v>16</v>
      </c>
      <c r="E5" s="470" t="s">
        <v>17</v>
      </c>
      <c r="F5" s="471"/>
      <c r="G5" s="468" t="s">
        <v>18</v>
      </c>
      <c r="H5" s="546"/>
      <c r="I5" s="468" t="s">
        <v>16</v>
      </c>
      <c r="J5" s="470" t="s">
        <v>17</v>
      </c>
      <c r="K5" s="471"/>
      <c r="L5" s="543" t="s">
        <v>18</v>
      </c>
      <c r="M5" s="481"/>
      <c r="N5" s="481"/>
      <c r="O5" s="481"/>
      <c r="P5" s="481"/>
      <c r="Q5" s="481"/>
      <c r="R5" s="474"/>
      <c r="S5" s="468" t="s">
        <v>19</v>
      </c>
      <c r="T5" s="468" t="s">
        <v>20</v>
      </c>
      <c r="U5" s="474"/>
    </row>
    <row r="6" spans="2:21" ht="131.25" customHeight="1" thickBot="1">
      <c r="B6" s="466"/>
      <c r="C6" s="466"/>
      <c r="D6" s="477"/>
      <c r="E6" s="315" t="s">
        <v>21</v>
      </c>
      <c r="F6" s="316" t="s">
        <v>22</v>
      </c>
      <c r="G6" s="469"/>
      <c r="H6" s="547"/>
      <c r="I6" s="469"/>
      <c r="J6" s="317" t="s">
        <v>21</v>
      </c>
      <c r="K6" s="317" t="s">
        <v>22</v>
      </c>
      <c r="L6" s="544"/>
      <c r="M6" s="469"/>
      <c r="N6" s="469"/>
      <c r="O6" s="469"/>
      <c r="P6" s="469"/>
      <c r="Q6" s="469"/>
      <c r="R6" s="466"/>
      <c r="S6" s="469"/>
      <c r="T6" s="469"/>
      <c r="U6" s="466"/>
    </row>
    <row r="7" spans="2:21" ht="18">
      <c r="B7" s="465">
        <v>1</v>
      </c>
      <c r="C7" s="465">
        <v>2</v>
      </c>
      <c r="D7" s="465">
        <v>3</v>
      </c>
      <c r="E7" s="465">
        <v>4</v>
      </c>
      <c r="F7" s="318">
        <v>5</v>
      </c>
      <c r="G7" s="465">
        <v>6</v>
      </c>
      <c r="H7" s="465">
        <v>7</v>
      </c>
      <c r="I7" s="465">
        <v>8</v>
      </c>
      <c r="J7" s="465">
        <v>9</v>
      </c>
      <c r="K7" s="318">
        <v>10</v>
      </c>
      <c r="L7" s="465">
        <v>11</v>
      </c>
      <c r="M7" s="465">
        <v>12</v>
      </c>
      <c r="N7" s="465">
        <v>13</v>
      </c>
      <c r="O7" s="465">
        <v>14</v>
      </c>
      <c r="P7" s="465">
        <v>15</v>
      </c>
      <c r="Q7" s="465">
        <v>16</v>
      </c>
      <c r="R7" s="465">
        <v>17</v>
      </c>
      <c r="S7" s="318">
        <v>18</v>
      </c>
      <c r="T7" s="465">
        <v>19</v>
      </c>
      <c r="U7" s="465">
        <v>20</v>
      </c>
    </row>
    <row r="8" spans="2:21" ht="54">
      <c r="B8" s="474"/>
      <c r="C8" s="474"/>
      <c r="D8" s="474"/>
      <c r="E8" s="474"/>
      <c r="F8" s="318" t="s">
        <v>23</v>
      </c>
      <c r="G8" s="474"/>
      <c r="H8" s="474"/>
      <c r="I8" s="474"/>
      <c r="J8" s="474"/>
      <c r="K8" s="318" t="s">
        <v>24</v>
      </c>
      <c r="L8" s="474"/>
      <c r="M8" s="474"/>
      <c r="N8" s="474"/>
      <c r="O8" s="474"/>
      <c r="P8" s="474"/>
      <c r="Q8" s="474"/>
      <c r="R8" s="474"/>
      <c r="S8" s="318" t="s">
        <v>25</v>
      </c>
      <c r="T8" s="474"/>
      <c r="U8" s="474"/>
    </row>
    <row r="9" spans="2:21" ht="45.75" customHeight="1">
      <c r="B9" s="536" t="s">
        <v>183</v>
      </c>
      <c r="C9" s="319" t="s">
        <v>184</v>
      </c>
      <c r="D9" s="320">
        <v>10990</v>
      </c>
      <c r="E9" s="320">
        <v>10990</v>
      </c>
      <c r="F9" s="321">
        <f>E9/D9*100</f>
        <v>100</v>
      </c>
      <c r="G9" s="319">
        <v>10</v>
      </c>
      <c r="H9" s="541" t="s">
        <v>185</v>
      </c>
      <c r="I9" s="542">
        <v>90</v>
      </c>
      <c r="J9" s="542">
        <v>90</v>
      </c>
      <c r="K9" s="535">
        <f>J9/I9*100</f>
        <v>100</v>
      </c>
      <c r="L9" s="319"/>
      <c r="M9" s="540" t="s">
        <v>148</v>
      </c>
      <c r="N9" s="540" t="s">
        <v>148</v>
      </c>
      <c r="O9" s="540" t="s">
        <v>148</v>
      </c>
      <c r="P9" s="534">
        <v>2176050</v>
      </c>
      <c r="Q9" s="534">
        <v>2176050</v>
      </c>
      <c r="R9" s="534">
        <v>2176050</v>
      </c>
      <c r="S9" s="534">
        <f>R9/P9*100</f>
        <v>100</v>
      </c>
      <c r="T9" s="535">
        <f>R9/Q9*100</f>
        <v>100</v>
      </c>
      <c r="U9" s="536" t="s">
        <v>169</v>
      </c>
    </row>
    <row r="10" spans="2:21" ht="36">
      <c r="B10" s="536"/>
      <c r="C10" s="319" t="s">
        <v>184</v>
      </c>
      <c r="D10" s="320">
        <v>1000</v>
      </c>
      <c r="E10" s="320">
        <v>1000</v>
      </c>
      <c r="F10" s="321">
        <f>E10/D10*100</f>
        <v>100</v>
      </c>
      <c r="G10" s="319">
        <v>10</v>
      </c>
      <c r="H10" s="541"/>
      <c r="I10" s="542"/>
      <c r="J10" s="542"/>
      <c r="K10" s="535"/>
      <c r="L10" s="537">
        <v>10</v>
      </c>
      <c r="M10" s="540"/>
      <c r="N10" s="540"/>
      <c r="O10" s="540"/>
      <c r="P10" s="534"/>
      <c r="Q10" s="534"/>
      <c r="R10" s="534"/>
      <c r="S10" s="534"/>
      <c r="T10" s="535"/>
      <c r="U10" s="536"/>
    </row>
    <row r="11" spans="2:21" ht="36">
      <c r="B11" s="536"/>
      <c r="C11" s="319" t="s">
        <v>184</v>
      </c>
      <c r="D11" s="320">
        <v>2000</v>
      </c>
      <c r="E11" s="320">
        <v>2000</v>
      </c>
      <c r="F11" s="321">
        <f>E11/D11*100</f>
        <v>100</v>
      </c>
      <c r="G11" s="319">
        <v>10</v>
      </c>
      <c r="H11" s="541"/>
      <c r="I11" s="542"/>
      <c r="J11" s="542"/>
      <c r="K11" s="535"/>
      <c r="L11" s="538"/>
      <c r="M11" s="540"/>
      <c r="N11" s="540"/>
      <c r="O11" s="540"/>
      <c r="P11" s="534"/>
      <c r="Q11" s="534"/>
      <c r="R11" s="534"/>
      <c r="S11" s="534"/>
      <c r="T11" s="535"/>
      <c r="U11" s="536"/>
    </row>
    <row r="12" spans="2:21" ht="36">
      <c r="B12" s="536"/>
      <c r="C12" s="319" t="s">
        <v>184</v>
      </c>
      <c r="D12" s="322" t="s">
        <v>186</v>
      </c>
      <c r="E12" s="320">
        <v>520</v>
      </c>
      <c r="F12" s="321">
        <f>E12/D12*100</f>
        <v>100</v>
      </c>
      <c r="G12" s="319">
        <v>10</v>
      </c>
      <c r="H12" s="541"/>
      <c r="I12" s="542"/>
      <c r="J12" s="542"/>
      <c r="K12" s="535"/>
      <c r="L12" s="538"/>
      <c r="M12" s="540"/>
      <c r="N12" s="540"/>
      <c r="O12" s="540"/>
      <c r="P12" s="534"/>
      <c r="Q12" s="534"/>
      <c r="R12" s="534"/>
      <c r="S12" s="534"/>
      <c r="T12" s="535"/>
      <c r="U12" s="536"/>
    </row>
    <row r="13" spans="2:21" ht="36">
      <c r="B13" s="536"/>
      <c r="C13" s="319" t="s">
        <v>184</v>
      </c>
      <c r="D13" s="322" t="s">
        <v>187</v>
      </c>
      <c r="E13" s="320">
        <v>20</v>
      </c>
      <c r="F13" s="321">
        <f>E13/D13*100</f>
        <v>133.33333333333331</v>
      </c>
      <c r="G13" s="319">
        <v>10</v>
      </c>
      <c r="H13" s="541"/>
      <c r="I13" s="542"/>
      <c r="J13" s="542"/>
      <c r="K13" s="535"/>
      <c r="L13" s="539"/>
      <c r="M13" s="540"/>
      <c r="N13" s="540"/>
      <c r="O13" s="540"/>
      <c r="P13" s="534"/>
      <c r="Q13" s="534"/>
      <c r="R13" s="534"/>
      <c r="S13" s="534"/>
      <c r="T13" s="535"/>
      <c r="U13" s="536"/>
    </row>
    <row r="14" spans="2:21" ht="18">
      <c r="B14" s="323"/>
      <c r="C14" s="324"/>
      <c r="D14" s="325"/>
      <c r="E14" s="326"/>
      <c r="F14" s="327"/>
      <c r="G14" s="324"/>
      <c r="H14" s="328"/>
      <c r="I14" s="326"/>
      <c r="J14" s="329"/>
      <c r="K14" s="330"/>
      <c r="M14" s="323"/>
      <c r="N14" s="323"/>
      <c r="O14" s="323"/>
      <c r="P14" s="331"/>
      <c r="Q14" s="331"/>
      <c r="R14" s="331"/>
      <c r="S14" s="331"/>
      <c r="T14" s="330"/>
      <c r="U14" s="323"/>
    </row>
    <row r="15" spans="2:21" ht="18">
      <c r="B15" s="323"/>
      <c r="C15" s="324"/>
      <c r="D15" s="325"/>
      <c r="E15" s="326"/>
      <c r="F15" s="327"/>
      <c r="G15" s="324"/>
      <c r="H15" s="328"/>
      <c r="I15" s="326"/>
      <c r="J15" s="329"/>
      <c r="K15" s="330"/>
      <c r="M15" s="323"/>
      <c r="N15" s="323"/>
      <c r="O15" s="323"/>
      <c r="P15" s="331"/>
      <c r="Q15" s="331"/>
      <c r="R15" s="331"/>
      <c r="S15" s="331"/>
      <c r="T15" s="330"/>
      <c r="U15" s="323"/>
    </row>
    <row r="19" spans="2:6" ht="23.25">
      <c r="B19" s="307" t="s">
        <v>170</v>
      </c>
      <c r="C19" s="312"/>
      <c r="D19" s="309"/>
      <c r="E19" s="467" t="s">
        <v>164</v>
      </c>
      <c r="F19" s="467"/>
    </row>
    <row r="20" spans="2:6" ht="23.25">
      <c r="B20" s="307"/>
      <c r="C20" s="308" t="s">
        <v>46</v>
      </c>
      <c r="D20" s="309"/>
      <c r="E20" s="464" t="s">
        <v>47</v>
      </c>
      <c r="F20" s="464"/>
    </row>
    <row r="21" spans="2:6" ht="23.25">
      <c r="B21" s="307"/>
      <c r="C21" s="308"/>
      <c r="D21" s="309"/>
      <c r="E21" s="308"/>
      <c r="F21" s="308"/>
    </row>
    <row r="22" spans="2:6" ht="23.25">
      <c r="B22" s="307"/>
      <c r="C22" s="308"/>
      <c r="D22" s="309"/>
      <c r="E22" s="308"/>
      <c r="F22" s="308"/>
    </row>
    <row r="23" spans="2:6" ht="23.25">
      <c r="B23" s="307"/>
      <c r="C23" s="307"/>
      <c r="D23" s="307"/>
      <c r="E23" s="309"/>
      <c r="F23" s="309"/>
    </row>
    <row r="24" spans="2:6" ht="23.25">
      <c r="B24" s="307"/>
      <c r="C24" s="307"/>
      <c r="D24" s="307"/>
      <c r="E24" s="309"/>
      <c r="F24" s="309"/>
    </row>
    <row r="25" spans="2:6" ht="23.25">
      <c r="B25" s="307" t="s">
        <v>61</v>
      </c>
      <c r="C25" s="312"/>
      <c r="D25" s="309"/>
      <c r="E25" s="467" t="s">
        <v>188</v>
      </c>
      <c r="F25" s="467"/>
    </row>
    <row r="26" spans="2:6" ht="23.25">
      <c r="B26" s="307"/>
      <c r="C26" s="308" t="s">
        <v>46</v>
      </c>
      <c r="D26" s="309"/>
      <c r="E26" s="464" t="s">
        <v>47</v>
      </c>
      <c r="F26" s="464"/>
    </row>
    <row r="28" spans="2:6" ht="22.5">
      <c r="B28" s="314"/>
    </row>
  </sheetData>
  <mergeCells count="62">
    <mergeCell ref="C1:U1"/>
    <mergeCell ref="C2:U2"/>
    <mergeCell ref="B3:B6"/>
    <mergeCell ref="C3:G3"/>
    <mergeCell ref="H3:L3"/>
    <mergeCell ref="M3:M6"/>
    <mergeCell ref="N3:N6"/>
    <mergeCell ref="O3:O6"/>
    <mergeCell ref="P3:P6"/>
    <mergeCell ref="Q3:Q6"/>
    <mergeCell ref="T5:T6"/>
    <mergeCell ref="R3:T3"/>
    <mergeCell ref="U3:U6"/>
    <mergeCell ref="C4:C6"/>
    <mergeCell ref="D4:G4"/>
    <mergeCell ref="H4:H6"/>
    <mergeCell ref="I4:L4"/>
    <mergeCell ref="R4:R6"/>
    <mergeCell ref="S4:T4"/>
    <mergeCell ref="D5:D6"/>
    <mergeCell ref="E5:F5"/>
    <mergeCell ref="G5:G6"/>
    <mergeCell ref="I5:I6"/>
    <mergeCell ref="J5:K5"/>
    <mergeCell ref="L5:L6"/>
    <mergeCell ref="S5:S6"/>
    <mergeCell ref="O7:O8"/>
    <mergeCell ref="B7:B8"/>
    <mergeCell ref="C7:C8"/>
    <mergeCell ref="D7:D8"/>
    <mergeCell ref="E7:E8"/>
    <mergeCell ref="G7:G8"/>
    <mergeCell ref="H7:H8"/>
    <mergeCell ref="I7:I8"/>
    <mergeCell ref="J7:J8"/>
    <mergeCell ref="L7:L8"/>
    <mergeCell ref="M7:M8"/>
    <mergeCell ref="N7:N8"/>
    <mergeCell ref="B9:B13"/>
    <mergeCell ref="H9:H13"/>
    <mergeCell ref="I9:I13"/>
    <mergeCell ref="J9:J13"/>
    <mergeCell ref="K9:K13"/>
    <mergeCell ref="P7:P8"/>
    <mergeCell ref="Q7:Q8"/>
    <mergeCell ref="R7:R8"/>
    <mergeCell ref="T7:T8"/>
    <mergeCell ref="U7:U8"/>
    <mergeCell ref="E25:F25"/>
    <mergeCell ref="E26:F26"/>
    <mergeCell ref="S9:S13"/>
    <mergeCell ref="T9:T13"/>
    <mergeCell ref="U9:U13"/>
    <mergeCell ref="L10:L13"/>
    <mergeCell ref="E19:F19"/>
    <mergeCell ref="E20:F20"/>
    <mergeCell ref="M9:M13"/>
    <mergeCell ref="N9:N13"/>
    <mergeCell ref="O9:O13"/>
    <mergeCell ref="P9:P13"/>
    <mergeCell ref="Q9:Q13"/>
    <mergeCell ref="R9:R13"/>
  </mergeCells>
  <pageMargins left="0.70899999999999996" right="0.70899999999999996" top="0.748" bottom="0.748" header="0.315" footer="0.315"/>
  <pageSetup paperSize="9" scale="33" fitToHeight="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53"/>
  <sheetViews>
    <sheetView topLeftCell="A4" zoomScale="66" workbookViewId="0">
      <selection activeCell="B8" sqref="B8:B9"/>
    </sheetView>
  </sheetViews>
  <sheetFormatPr defaultColWidth="10" defaultRowHeight="15"/>
  <cols>
    <col min="1" max="1" width="10" style="255"/>
    <col min="2" max="2" width="49.28515625" style="255" customWidth="1"/>
    <col min="3" max="3" width="29.7109375" style="255" customWidth="1"/>
    <col min="4" max="4" width="14.85546875" style="255" customWidth="1"/>
    <col min="5" max="5" width="13.7109375" style="255" customWidth="1"/>
    <col min="6" max="6" width="13.85546875" style="255" customWidth="1"/>
    <col min="7" max="7" width="15.7109375" style="255" customWidth="1"/>
    <col min="8" max="8" width="42.5703125" style="255" customWidth="1"/>
    <col min="9" max="9" width="14.42578125" style="255" customWidth="1"/>
    <col min="10" max="10" width="16.5703125" style="255" customWidth="1"/>
    <col min="11" max="11" width="16.7109375" style="255" bestFit="1" customWidth="1"/>
    <col min="12" max="12" width="13.5703125" style="255" customWidth="1"/>
    <col min="13" max="13" width="17.140625" style="255" customWidth="1"/>
    <col min="14" max="14" width="17.28515625" style="255" customWidth="1"/>
    <col min="15" max="15" width="14.42578125" style="255" customWidth="1"/>
    <col min="16" max="16" width="23.42578125" style="255" customWidth="1"/>
    <col min="17" max="17" width="21.5703125" style="255" customWidth="1"/>
    <col min="18" max="18" width="19.7109375" style="255" customWidth="1"/>
    <col min="19" max="19" width="13" style="255" customWidth="1"/>
    <col min="20" max="20" width="15.140625" style="255" customWidth="1"/>
    <col min="21" max="21" width="17.7109375" style="255" customWidth="1"/>
    <col min="22" max="16384" width="10" style="255"/>
  </cols>
  <sheetData>
    <row r="1" spans="2:21" ht="78" customHeight="1">
      <c r="C1" s="478" t="s">
        <v>153</v>
      </c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</row>
    <row r="2" spans="2:21" ht="73.5" customHeight="1" thickBot="1">
      <c r="C2" s="480" t="s">
        <v>189</v>
      </c>
      <c r="D2" s="548"/>
      <c r="E2" s="548"/>
      <c r="F2" s="548"/>
      <c r="G2" s="548"/>
      <c r="H2" s="548"/>
      <c r="I2" s="548"/>
      <c r="J2" s="548"/>
      <c r="K2" s="548"/>
      <c r="L2" s="548"/>
      <c r="M2" s="548"/>
      <c r="N2" s="548"/>
      <c r="O2" s="548"/>
      <c r="P2" s="548"/>
      <c r="Q2" s="548"/>
      <c r="R2" s="548"/>
      <c r="S2" s="548"/>
      <c r="T2" s="548"/>
      <c r="U2" s="548"/>
    </row>
    <row r="3" spans="2:21" ht="52.5" customHeight="1" thickBot="1">
      <c r="B3" s="465" t="s">
        <v>1</v>
      </c>
      <c r="C3" s="470" t="s">
        <v>2</v>
      </c>
      <c r="D3" s="473"/>
      <c r="E3" s="473"/>
      <c r="F3" s="473"/>
      <c r="G3" s="471"/>
      <c r="H3" s="470" t="s">
        <v>3</v>
      </c>
      <c r="I3" s="473"/>
      <c r="J3" s="473"/>
      <c r="K3" s="473"/>
      <c r="L3" s="471"/>
      <c r="M3" s="468" t="s">
        <v>4</v>
      </c>
      <c r="N3" s="468" t="s">
        <v>5</v>
      </c>
      <c r="O3" s="468" t="s">
        <v>6</v>
      </c>
      <c r="P3" s="468" t="s">
        <v>7</v>
      </c>
      <c r="Q3" s="468" t="s">
        <v>8</v>
      </c>
      <c r="R3" s="470" t="s">
        <v>9</v>
      </c>
      <c r="S3" s="473"/>
      <c r="T3" s="471"/>
      <c r="U3" s="465" t="s">
        <v>10</v>
      </c>
    </row>
    <row r="4" spans="2:21" ht="18.75" thickBot="1">
      <c r="B4" s="474"/>
      <c r="C4" s="465" t="s">
        <v>11</v>
      </c>
      <c r="D4" s="470" t="s">
        <v>12</v>
      </c>
      <c r="E4" s="473"/>
      <c r="F4" s="473"/>
      <c r="G4" s="471"/>
      <c r="H4" s="496" t="s">
        <v>13</v>
      </c>
      <c r="I4" s="470" t="s">
        <v>12</v>
      </c>
      <c r="J4" s="473"/>
      <c r="K4" s="473"/>
      <c r="L4" s="471"/>
      <c r="M4" s="481"/>
      <c r="N4" s="481"/>
      <c r="O4" s="481"/>
      <c r="P4" s="481"/>
      <c r="Q4" s="481"/>
      <c r="R4" s="465" t="s">
        <v>14</v>
      </c>
      <c r="S4" s="470" t="s">
        <v>15</v>
      </c>
      <c r="T4" s="471"/>
      <c r="U4" s="474"/>
    </row>
    <row r="5" spans="2:21" ht="53.25" customHeight="1" thickBot="1">
      <c r="B5" s="474"/>
      <c r="C5" s="474"/>
      <c r="D5" s="476" t="s">
        <v>16</v>
      </c>
      <c r="E5" s="470" t="s">
        <v>17</v>
      </c>
      <c r="F5" s="471"/>
      <c r="G5" s="468" t="s">
        <v>18</v>
      </c>
      <c r="H5" s="563"/>
      <c r="I5" s="468" t="s">
        <v>16</v>
      </c>
      <c r="J5" s="470" t="s">
        <v>17</v>
      </c>
      <c r="K5" s="471"/>
      <c r="L5" s="543" t="s">
        <v>18</v>
      </c>
      <c r="M5" s="481"/>
      <c r="N5" s="481"/>
      <c r="O5" s="481"/>
      <c r="P5" s="481"/>
      <c r="Q5" s="481"/>
      <c r="R5" s="474"/>
      <c r="S5" s="468" t="s">
        <v>19</v>
      </c>
      <c r="T5" s="468" t="s">
        <v>20</v>
      </c>
      <c r="U5" s="474"/>
    </row>
    <row r="6" spans="2:21" ht="234" customHeight="1" thickBot="1">
      <c r="B6" s="466"/>
      <c r="C6" s="466"/>
      <c r="D6" s="477"/>
      <c r="E6" s="315" t="s">
        <v>21</v>
      </c>
      <c r="F6" s="316" t="s">
        <v>22</v>
      </c>
      <c r="G6" s="469"/>
      <c r="H6" s="497"/>
      <c r="I6" s="469"/>
      <c r="J6" s="317" t="s">
        <v>21</v>
      </c>
      <c r="K6" s="317" t="s">
        <v>22</v>
      </c>
      <c r="L6" s="544"/>
      <c r="M6" s="469"/>
      <c r="N6" s="469"/>
      <c r="O6" s="469"/>
      <c r="P6" s="469"/>
      <c r="Q6" s="469"/>
      <c r="R6" s="466"/>
      <c r="S6" s="469"/>
      <c r="T6" s="469"/>
      <c r="U6" s="466"/>
    </row>
    <row r="7" spans="2:21" ht="18">
      <c r="B7" s="465">
        <v>1</v>
      </c>
      <c r="C7" s="465">
        <v>2</v>
      </c>
      <c r="D7" s="465">
        <v>3</v>
      </c>
      <c r="E7" s="465">
        <v>4</v>
      </c>
      <c r="F7" s="318">
        <v>5</v>
      </c>
      <c r="G7" s="465">
        <v>6</v>
      </c>
      <c r="H7" s="465">
        <v>7</v>
      </c>
      <c r="I7" s="465">
        <v>8</v>
      </c>
      <c r="J7" s="465">
        <v>9</v>
      </c>
      <c r="K7" s="318">
        <v>10</v>
      </c>
      <c r="L7" s="465">
        <v>11</v>
      </c>
      <c r="M7" s="465">
        <v>12</v>
      </c>
      <c r="N7" s="465">
        <v>13</v>
      </c>
      <c r="O7" s="465">
        <v>14</v>
      </c>
      <c r="P7" s="465">
        <v>15</v>
      </c>
      <c r="Q7" s="465">
        <v>16</v>
      </c>
      <c r="R7" s="465">
        <v>17</v>
      </c>
      <c r="S7" s="318">
        <v>18</v>
      </c>
      <c r="T7" s="465">
        <v>19</v>
      </c>
      <c r="U7" s="465">
        <v>20</v>
      </c>
    </row>
    <row r="8" spans="2:21" ht="31.5" customHeight="1" thickBot="1">
      <c r="B8" s="474"/>
      <c r="C8" s="474"/>
      <c r="D8" s="474"/>
      <c r="E8" s="474"/>
      <c r="F8" s="318" t="s">
        <v>23</v>
      </c>
      <c r="G8" s="474"/>
      <c r="H8" s="474"/>
      <c r="I8" s="474"/>
      <c r="J8" s="474"/>
      <c r="K8" s="318" t="s">
        <v>24</v>
      </c>
      <c r="L8" s="474"/>
      <c r="M8" s="474"/>
      <c r="N8" s="474"/>
      <c r="O8" s="474"/>
      <c r="P8" s="474"/>
      <c r="Q8" s="474"/>
      <c r="R8" s="474"/>
      <c r="S8" s="318" t="s">
        <v>25</v>
      </c>
      <c r="T8" s="474"/>
      <c r="U8" s="474"/>
    </row>
    <row r="9" spans="2:21" ht="49.5" customHeight="1">
      <c r="B9" s="557" t="s">
        <v>190</v>
      </c>
      <c r="C9" s="332" t="s">
        <v>57</v>
      </c>
      <c r="D9" s="333">
        <v>89460</v>
      </c>
      <c r="E9" s="333">
        <v>89460</v>
      </c>
      <c r="F9" s="334">
        <f t="shared" ref="F9:F16" si="0">E9/D9*100</f>
        <v>100</v>
      </c>
      <c r="G9" s="335">
        <v>10</v>
      </c>
      <c r="H9" s="559" t="s">
        <v>191</v>
      </c>
      <c r="I9" s="561">
        <v>2.5</v>
      </c>
      <c r="J9" s="561">
        <v>2.5</v>
      </c>
      <c r="K9" s="549">
        <f>J9/I9*100</f>
        <v>100</v>
      </c>
      <c r="L9" s="553">
        <v>10</v>
      </c>
      <c r="M9" s="553" t="s">
        <v>29</v>
      </c>
      <c r="N9" s="553" t="s">
        <v>29</v>
      </c>
      <c r="O9" s="553" t="s">
        <v>30</v>
      </c>
      <c r="P9" s="555">
        <v>19054085.399999999</v>
      </c>
      <c r="Q9" s="555">
        <v>19054085.399999999</v>
      </c>
      <c r="R9" s="555">
        <v>19054085.399999999</v>
      </c>
      <c r="S9" s="549">
        <f>R9/P9*100</f>
        <v>100</v>
      </c>
      <c r="T9" s="549">
        <f>R9/Q9*100</f>
        <v>100</v>
      </c>
      <c r="U9" s="551" t="s">
        <v>169</v>
      </c>
    </row>
    <row r="10" spans="2:21" ht="33" customHeight="1" thickBot="1">
      <c r="B10" s="558"/>
      <c r="C10" s="336" t="s">
        <v>119</v>
      </c>
      <c r="D10" s="337">
        <v>1255</v>
      </c>
      <c r="E10" s="337">
        <v>1255</v>
      </c>
      <c r="F10" s="338">
        <f t="shared" si="0"/>
        <v>100</v>
      </c>
      <c r="G10" s="339">
        <v>10</v>
      </c>
      <c r="H10" s="560"/>
      <c r="I10" s="562"/>
      <c r="J10" s="562"/>
      <c r="K10" s="550"/>
      <c r="L10" s="554"/>
      <c r="M10" s="554"/>
      <c r="N10" s="554"/>
      <c r="O10" s="554"/>
      <c r="P10" s="556"/>
      <c r="Q10" s="556"/>
      <c r="R10" s="556"/>
      <c r="S10" s="550"/>
      <c r="T10" s="550"/>
      <c r="U10" s="552"/>
    </row>
    <row r="11" spans="2:21" ht="42.75" customHeight="1">
      <c r="B11" s="557" t="s">
        <v>192</v>
      </c>
      <c r="C11" s="332" t="s">
        <v>57</v>
      </c>
      <c r="D11" s="333">
        <v>6065</v>
      </c>
      <c r="E11" s="333">
        <v>6065</v>
      </c>
      <c r="F11" s="334">
        <f t="shared" si="0"/>
        <v>100</v>
      </c>
      <c r="G11" s="335">
        <v>10</v>
      </c>
      <c r="H11" s="559" t="s">
        <v>191</v>
      </c>
      <c r="I11" s="561">
        <v>2.5</v>
      </c>
      <c r="J11" s="561">
        <v>2.5</v>
      </c>
      <c r="K11" s="549">
        <f>J11/I11*100</f>
        <v>100</v>
      </c>
      <c r="L11" s="553">
        <v>10</v>
      </c>
      <c r="M11" s="553" t="s">
        <v>29</v>
      </c>
      <c r="N11" s="553" t="s">
        <v>29</v>
      </c>
      <c r="O11" s="553" t="s">
        <v>30</v>
      </c>
      <c r="P11" s="555">
        <v>1192318.02</v>
      </c>
      <c r="Q11" s="555">
        <v>1192318.02</v>
      </c>
      <c r="R11" s="555">
        <v>1192318.02</v>
      </c>
      <c r="S11" s="549">
        <f>R11/P11*100</f>
        <v>100</v>
      </c>
      <c r="T11" s="549">
        <f>R11/Q11*100</f>
        <v>100</v>
      </c>
      <c r="U11" s="551" t="s">
        <v>169</v>
      </c>
    </row>
    <row r="12" spans="2:21" ht="42.75" customHeight="1" thickBot="1">
      <c r="B12" s="558"/>
      <c r="C12" s="336" t="s">
        <v>119</v>
      </c>
      <c r="D12" s="337">
        <v>51</v>
      </c>
      <c r="E12" s="337">
        <v>51</v>
      </c>
      <c r="F12" s="338">
        <f t="shared" si="0"/>
        <v>100</v>
      </c>
      <c r="G12" s="339">
        <v>10</v>
      </c>
      <c r="H12" s="560"/>
      <c r="I12" s="562"/>
      <c r="J12" s="562"/>
      <c r="K12" s="550"/>
      <c r="L12" s="554"/>
      <c r="M12" s="554"/>
      <c r="N12" s="554"/>
      <c r="O12" s="554"/>
      <c r="P12" s="556"/>
      <c r="Q12" s="556"/>
      <c r="R12" s="556"/>
      <c r="S12" s="550"/>
      <c r="T12" s="550"/>
      <c r="U12" s="552"/>
    </row>
    <row r="13" spans="2:21" ht="46.5" customHeight="1" thickBot="1">
      <c r="B13" s="340" t="s">
        <v>43</v>
      </c>
      <c r="C13" s="341" t="s">
        <v>119</v>
      </c>
      <c r="D13" s="342">
        <v>180</v>
      </c>
      <c r="E13" s="342">
        <v>180</v>
      </c>
      <c r="F13" s="343">
        <f t="shared" si="0"/>
        <v>100</v>
      </c>
      <c r="G13" s="344">
        <v>10</v>
      </c>
      <c r="H13" s="342" t="s">
        <v>138</v>
      </c>
      <c r="I13" s="344">
        <v>100</v>
      </c>
      <c r="J13" s="344">
        <v>100</v>
      </c>
      <c r="K13" s="344">
        <f>J13/I13*100</f>
        <v>100</v>
      </c>
      <c r="L13" s="344">
        <v>10</v>
      </c>
      <c r="M13" s="341" t="s">
        <v>29</v>
      </c>
      <c r="N13" s="344" t="s">
        <v>29</v>
      </c>
      <c r="O13" s="341" t="s">
        <v>30</v>
      </c>
      <c r="P13" s="345">
        <v>660236.30000000005</v>
      </c>
      <c r="Q13" s="345">
        <v>660236.30000000005</v>
      </c>
      <c r="R13" s="345">
        <v>660236.30000000005</v>
      </c>
      <c r="S13" s="343">
        <f>R13/P13*100</f>
        <v>100</v>
      </c>
      <c r="T13" s="343">
        <f>R13/Q13*100</f>
        <v>100</v>
      </c>
      <c r="U13" s="346" t="s">
        <v>169</v>
      </c>
    </row>
    <row r="14" spans="2:21" ht="126.75" hidden="1" thickBot="1">
      <c r="B14" s="347" t="s">
        <v>55</v>
      </c>
      <c r="C14" s="348" t="s">
        <v>27</v>
      </c>
      <c r="D14" s="349"/>
      <c r="E14" s="349"/>
      <c r="F14" s="350" t="e">
        <f t="shared" si="0"/>
        <v>#DIV/0!</v>
      </c>
      <c r="G14" s="351">
        <v>10</v>
      </c>
      <c r="H14" s="352" t="s">
        <v>89</v>
      </c>
      <c r="I14" s="352"/>
      <c r="J14" s="352"/>
      <c r="K14" s="344"/>
      <c r="L14" s="351"/>
      <c r="M14" s="348" t="s">
        <v>29</v>
      </c>
      <c r="N14" s="351" t="s">
        <v>29</v>
      </c>
      <c r="O14" s="348" t="s">
        <v>30</v>
      </c>
      <c r="P14" s="353"/>
      <c r="Q14" s="353"/>
      <c r="R14" s="353"/>
      <c r="S14" s="350" t="e">
        <f>R14/P14*100</f>
        <v>#DIV/0!</v>
      </c>
      <c r="T14" s="350" t="e">
        <f>R14/Q14</f>
        <v>#DIV/0!</v>
      </c>
      <c r="U14" s="354"/>
    </row>
    <row r="15" spans="2:21" ht="49.5" customHeight="1" thickBot="1">
      <c r="B15" s="340" t="s">
        <v>193</v>
      </c>
      <c r="C15" s="355" t="s">
        <v>194</v>
      </c>
      <c r="D15" s="342">
        <v>1</v>
      </c>
      <c r="E15" s="342">
        <v>1</v>
      </c>
      <c r="F15" s="343">
        <f t="shared" si="0"/>
        <v>100</v>
      </c>
      <c r="G15" s="344">
        <v>10</v>
      </c>
      <c r="H15" s="342" t="s">
        <v>195</v>
      </c>
      <c r="I15" s="344">
        <v>95</v>
      </c>
      <c r="J15" s="344">
        <v>95</v>
      </c>
      <c r="K15" s="356">
        <f>J15/I15*100</f>
        <v>100</v>
      </c>
      <c r="L15" s="344" t="s">
        <v>89</v>
      </c>
      <c r="M15" s="341" t="s">
        <v>29</v>
      </c>
      <c r="N15" s="344" t="s">
        <v>29</v>
      </c>
      <c r="O15" s="341" t="s">
        <v>30</v>
      </c>
      <c r="P15" s="345">
        <v>2106447.2599999998</v>
      </c>
      <c r="Q15" s="345">
        <v>2106447.2599999998</v>
      </c>
      <c r="R15" s="345">
        <v>2106447.2599999998</v>
      </c>
      <c r="S15" s="343">
        <f>R15/P15*100</f>
        <v>100</v>
      </c>
      <c r="T15" s="343">
        <f>R15/Q15*100</f>
        <v>100</v>
      </c>
      <c r="U15" s="346" t="s">
        <v>169</v>
      </c>
    </row>
    <row r="16" spans="2:21" ht="169.5" customHeight="1" thickBot="1">
      <c r="B16" s="340" t="s">
        <v>196</v>
      </c>
      <c r="C16" s="341" t="s">
        <v>194</v>
      </c>
      <c r="D16" s="342">
        <v>150</v>
      </c>
      <c r="E16" s="342">
        <v>150</v>
      </c>
      <c r="F16" s="343">
        <f t="shared" si="0"/>
        <v>100</v>
      </c>
      <c r="G16" s="344">
        <v>10</v>
      </c>
      <c r="H16" s="344" t="s">
        <v>195</v>
      </c>
      <c r="I16" s="344">
        <v>95</v>
      </c>
      <c r="J16" s="344">
        <v>95</v>
      </c>
      <c r="K16" s="357">
        <f>J16/I16*100</f>
        <v>100</v>
      </c>
      <c r="L16" s="344" t="s">
        <v>89</v>
      </c>
      <c r="M16" s="341" t="s">
        <v>29</v>
      </c>
      <c r="N16" s="344" t="s">
        <v>29</v>
      </c>
      <c r="O16" s="341" t="s">
        <v>30</v>
      </c>
      <c r="P16" s="345">
        <v>8535013.9000000004</v>
      </c>
      <c r="Q16" s="345">
        <v>8535013.9000000004</v>
      </c>
      <c r="R16" s="345">
        <v>8535013.9000000004</v>
      </c>
      <c r="S16" s="343">
        <f>R16/P16*100</f>
        <v>100</v>
      </c>
      <c r="T16" s="343">
        <f>R16/Q16*100</f>
        <v>100</v>
      </c>
      <c r="U16" s="346" t="s">
        <v>169</v>
      </c>
    </row>
    <row r="19" spans="2:17" hidden="1"/>
    <row r="20" spans="2:17" ht="23.25">
      <c r="B20" s="307" t="s">
        <v>170</v>
      </c>
      <c r="C20" s="312"/>
      <c r="D20" s="358"/>
      <c r="E20" s="467" t="s">
        <v>164</v>
      </c>
      <c r="F20" s="467"/>
      <c r="P20" s="359"/>
      <c r="Q20" s="359"/>
    </row>
    <row r="21" spans="2:17" ht="22.5">
      <c r="B21" s="307"/>
      <c r="D21" s="308" t="s">
        <v>46</v>
      </c>
      <c r="E21" s="464" t="s">
        <v>47</v>
      </c>
      <c r="F21" s="464"/>
    </row>
    <row r="22" spans="2:17" ht="23.25">
      <c r="B22" s="307"/>
      <c r="C22" s="308"/>
      <c r="D22" s="309"/>
      <c r="E22" s="308"/>
      <c r="F22" s="308"/>
    </row>
    <row r="23" spans="2:17" ht="23.25">
      <c r="B23" s="307"/>
      <c r="C23" s="308"/>
      <c r="D23" s="309"/>
      <c r="E23" s="308"/>
      <c r="F23" s="308"/>
    </row>
    <row r="24" spans="2:17" ht="23.25">
      <c r="B24" s="307"/>
      <c r="C24" s="307"/>
      <c r="D24" s="307"/>
      <c r="E24" s="309"/>
      <c r="F24" s="309"/>
    </row>
    <row r="25" spans="2:17" ht="23.25">
      <c r="B25" s="307"/>
      <c r="C25" s="307"/>
      <c r="D25" s="307"/>
      <c r="E25" s="309"/>
      <c r="F25" s="309"/>
    </row>
    <row r="26" spans="2:17" ht="23.25">
      <c r="B26" s="307" t="s">
        <v>61</v>
      </c>
      <c r="C26" s="312"/>
      <c r="D26" s="309"/>
      <c r="E26" s="467" t="s">
        <v>197</v>
      </c>
      <c r="F26" s="467"/>
    </row>
    <row r="27" spans="2:17" ht="23.25">
      <c r="B27" s="307"/>
      <c r="C27" s="308" t="s">
        <v>46</v>
      </c>
      <c r="D27" s="309"/>
      <c r="E27" s="464" t="s">
        <v>198</v>
      </c>
      <c r="F27" s="464"/>
    </row>
    <row r="29" spans="2:17" ht="22.5">
      <c r="C29" s="307"/>
    </row>
    <row r="53" hidden="1"/>
  </sheetData>
  <mergeCells count="77">
    <mergeCell ref="C1:U1"/>
    <mergeCell ref="C2:U2"/>
    <mergeCell ref="B3:B6"/>
    <mergeCell ref="C3:G3"/>
    <mergeCell ref="H3:L3"/>
    <mergeCell ref="M3:M6"/>
    <mergeCell ref="N3:N6"/>
    <mergeCell ref="O3:O6"/>
    <mergeCell ref="P3:P6"/>
    <mergeCell ref="Q3:Q6"/>
    <mergeCell ref="T5:T6"/>
    <mergeCell ref="R3:T3"/>
    <mergeCell ref="U3:U6"/>
    <mergeCell ref="C4:C6"/>
    <mergeCell ref="D4:G4"/>
    <mergeCell ref="H4:H6"/>
    <mergeCell ref="I4:L4"/>
    <mergeCell ref="R4:R6"/>
    <mergeCell ref="S4:T4"/>
    <mergeCell ref="D5:D6"/>
    <mergeCell ref="E5:F5"/>
    <mergeCell ref="G5:G6"/>
    <mergeCell ref="I5:I6"/>
    <mergeCell ref="J5:K5"/>
    <mergeCell ref="L5:L6"/>
    <mergeCell ref="S5:S6"/>
    <mergeCell ref="O7:O8"/>
    <mergeCell ref="B7:B8"/>
    <mergeCell ref="C7:C8"/>
    <mergeCell ref="D7:D8"/>
    <mergeCell ref="E7:E8"/>
    <mergeCell ref="G7:G8"/>
    <mergeCell ref="H7:H8"/>
    <mergeCell ref="I7:I8"/>
    <mergeCell ref="J7:J8"/>
    <mergeCell ref="L7:L8"/>
    <mergeCell ref="M7:M8"/>
    <mergeCell ref="N7:N8"/>
    <mergeCell ref="B9:B10"/>
    <mergeCell ref="H9:H10"/>
    <mergeCell ref="I9:I10"/>
    <mergeCell ref="J9:J10"/>
    <mergeCell ref="K9:K10"/>
    <mergeCell ref="P7:P8"/>
    <mergeCell ref="Q7:Q8"/>
    <mergeCell ref="R7:R8"/>
    <mergeCell ref="T7:T8"/>
    <mergeCell ref="U7:U8"/>
    <mergeCell ref="R9:R10"/>
    <mergeCell ref="S9:S10"/>
    <mergeCell ref="T9:T10"/>
    <mergeCell ref="U9:U10"/>
    <mergeCell ref="B11:B12"/>
    <mergeCell ref="H11:H12"/>
    <mergeCell ref="I11:I12"/>
    <mergeCell ref="J11:J12"/>
    <mergeCell ref="K11:K12"/>
    <mergeCell ref="L11:L12"/>
    <mergeCell ref="L9:L10"/>
    <mergeCell ref="M9:M10"/>
    <mergeCell ref="N9:N10"/>
    <mergeCell ref="O9:O10"/>
    <mergeCell ref="P9:P10"/>
    <mergeCell ref="Q9:Q10"/>
    <mergeCell ref="E27:F27"/>
    <mergeCell ref="S11:S12"/>
    <mergeCell ref="T11:T12"/>
    <mergeCell ref="U11:U12"/>
    <mergeCell ref="E20:F20"/>
    <mergeCell ref="E21:F21"/>
    <mergeCell ref="E26:F26"/>
    <mergeCell ref="M11:M12"/>
    <mergeCell ref="N11:N12"/>
    <mergeCell ref="O11:O12"/>
    <mergeCell ref="P11:P12"/>
    <mergeCell ref="Q11:Q12"/>
    <mergeCell ref="R11:R12"/>
  </mergeCells>
  <pageMargins left="0.51200000000000001" right="0.51200000000000001" top="0.70899999999999996" bottom="0.748" header="0.315" footer="0.315"/>
  <pageSetup paperSize="9" scale="35" fitToHeight="0" orientation="landscape" useFirstPageNumber="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27"/>
  <sheetViews>
    <sheetView zoomScale="75" workbookViewId="0">
      <pane xSplit="1" ySplit="7" topLeftCell="B8" activePane="bottomRight" state="frozen"/>
      <selection activeCell="B8" sqref="B8:B9"/>
      <selection pane="topRight" activeCell="B8" sqref="B8:B9"/>
      <selection pane="bottomLeft" activeCell="B8" sqref="B8:B9"/>
      <selection pane="bottomRight" activeCell="B8" sqref="B8:B9"/>
    </sheetView>
  </sheetViews>
  <sheetFormatPr defaultColWidth="10" defaultRowHeight="15"/>
  <cols>
    <col min="1" max="1" width="10" style="255"/>
    <col min="2" max="2" width="49.28515625" style="255" customWidth="1"/>
    <col min="3" max="3" width="29.7109375" style="255" customWidth="1"/>
    <col min="4" max="4" width="14.85546875" style="255" customWidth="1"/>
    <col min="5" max="5" width="13.7109375" style="255" customWidth="1"/>
    <col min="6" max="6" width="13.85546875" style="255" customWidth="1"/>
    <col min="7" max="7" width="17.28515625" style="255" customWidth="1"/>
    <col min="8" max="8" width="42.5703125" style="255" customWidth="1"/>
    <col min="9" max="9" width="14.42578125" style="255" customWidth="1"/>
    <col min="10" max="10" width="16.5703125" style="255" customWidth="1"/>
    <col min="11" max="11" width="16.7109375" style="255" bestFit="1" customWidth="1"/>
    <col min="12" max="12" width="19" style="255" customWidth="1"/>
    <col min="13" max="13" width="17.140625" style="255" customWidth="1"/>
    <col min="14" max="14" width="17.28515625" style="255" customWidth="1"/>
    <col min="15" max="15" width="14.42578125" style="255" customWidth="1"/>
    <col min="16" max="16" width="23.42578125" style="255" customWidth="1"/>
    <col min="17" max="17" width="21.5703125" style="255" customWidth="1"/>
    <col min="18" max="18" width="19.42578125" style="255" customWidth="1"/>
    <col min="19" max="19" width="13" style="255" customWidth="1"/>
    <col min="20" max="20" width="15.140625" style="255" customWidth="1"/>
    <col min="21" max="21" width="17.7109375" style="255" customWidth="1"/>
    <col min="22" max="16384" width="10" style="255"/>
  </cols>
  <sheetData>
    <row r="1" spans="2:21" ht="66" customHeight="1">
      <c r="C1" s="478" t="s">
        <v>158</v>
      </c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</row>
    <row r="2" spans="2:21" ht="57.2" customHeight="1" thickBot="1">
      <c r="C2" s="480" t="s">
        <v>199</v>
      </c>
      <c r="D2" s="548"/>
      <c r="E2" s="548"/>
      <c r="F2" s="548"/>
      <c r="G2" s="548"/>
      <c r="H2" s="548"/>
      <c r="I2" s="548"/>
      <c r="J2" s="548"/>
      <c r="K2" s="548"/>
      <c r="L2" s="548"/>
      <c r="M2" s="548"/>
      <c r="N2" s="548"/>
      <c r="O2" s="548"/>
      <c r="P2" s="548"/>
      <c r="Q2" s="548"/>
      <c r="R2" s="548"/>
      <c r="S2" s="548"/>
      <c r="T2" s="548"/>
      <c r="U2" s="548"/>
    </row>
    <row r="3" spans="2:21" ht="52.5" customHeight="1" thickBot="1">
      <c r="B3" s="465" t="s">
        <v>1</v>
      </c>
      <c r="C3" s="470" t="s">
        <v>2</v>
      </c>
      <c r="D3" s="473"/>
      <c r="E3" s="473"/>
      <c r="F3" s="473"/>
      <c r="G3" s="471"/>
      <c r="H3" s="470" t="s">
        <v>3</v>
      </c>
      <c r="I3" s="473"/>
      <c r="J3" s="473"/>
      <c r="K3" s="473"/>
      <c r="L3" s="471"/>
      <c r="M3" s="468" t="s">
        <v>4</v>
      </c>
      <c r="N3" s="468" t="s">
        <v>5</v>
      </c>
      <c r="O3" s="468" t="s">
        <v>6</v>
      </c>
      <c r="P3" s="468" t="s">
        <v>7</v>
      </c>
      <c r="Q3" s="468" t="s">
        <v>8</v>
      </c>
      <c r="R3" s="470" t="s">
        <v>9</v>
      </c>
      <c r="S3" s="473"/>
      <c r="T3" s="471"/>
      <c r="U3" s="465" t="s">
        <v>10</v>
      </c>
    </row>
    <row r="4" spans="2:21" ht="18.75" thickBot="1">
      <c r="B4" s="474"/>
      <c r="C4" s="465" t="s">
        <v>11</v>
      </c>
      <c r="D4" s="470" t="s">
        <v>12</v>
      </c>
      <c r="E4" s="473"/>
      <c r="F4" s="473"/>
      <c r="G4" s="471"/>
      <c r="H4" s="545" t="s">
        <v>13</v>
      </c>
      <c r="I4" s="470" t="s">
        <v>12</v>
      </c>
      <c r="J4" s="473"/>
      <c r="K4" s="473"/>
      <c r="L4" s="471"/>
      <c r="M4" s="481"/>
      <c r="N4" s="481"/>
      <c r="O4" s="481"/>
      <c r="P4" s="481"/>
      <c r="Q4" s="481"/>
      <c r="R4" s="465" t="s">
        <v>14</v>
      </c>
      <c r="S4" s="470" t="s">
        <v>15</v>
      </c>
      <c r="T4" s="471"/>
      <c r="U4" s="474"/>
    </row>
    <row r="5" spans="2:21" ht="33" customHeight="1" thickBot="1">
      <c r="B5" s="474"/>
      <c r="C5" s="474"/>
      <c r="D5" s="476" t="s">
        <v>16</v>
      </c>
      <c r="E5" s="470" t="s">
        <v>17</v>
      </c>
      <c r="F5" s="471"/>
      <c r="G5" s="468" t="s">
        <v>18</v>
      </c>
      <c r="H5" s="546"/>
      <c r="I5" s="468" t="s">
        <v>16</v>
      </c>
      <c r="J5" s="470" t="s">
        <v>17</v>
      </c>
      <c r="K5" s="471"/>
      <c r="L5" s="543" t="s">
        <v>18</v>
      </c>
      <c r="M5" s="481"/>
      <c r="N5" s="481"/>
      <c r="O5" s="481"/>
      <c r="P5" s="481"/>
      <c r="Q5" s="481"/>
      <c r="R5" s="474"/>
      <c r="S5" s="468" t="s">
        <v>19</v>
      </c>
      <c r="T5" s="468" t="s">
        <v>20</v>
      </c>
      <c r="U5" s="474"/>
    </row>
    <row r="6" spans="2:21" ht="15.4" customHeight="1" thickBot="1">
      <c r="B6" s="466"/>
      <c r="C6" s="466"/>
      <c r="D6" s="477"/>
      <c r="E6" s="315" t="s">
        <v>21</v>
      </c>
      <c r="F6" s="360" t="s">
        <v>22</v>
      </c>
      <c r="G6" s="469"/>
      <c r="H6" s="547"/>
      <c r="I6" s="469"/>
      <c r="J6" s="361" t="s">
        <v>21</v>
      </c>
      <c r="K6" s="317" t="s">
        <v>22</v>
      </c>
      <c r="L6" s="544"/>
      <c r="M6" s="469"/>
      <c r="N6" s="469"/>
      <c r="O6" s="469"/>
      <c r="P6" s="469"/>
      <c r="Q6" s="469"/>
      <c r="R6" s="466"/>
      <c r="S6" s="469"/>
      <c r="T6" s="469"/>
      <c r="U6" s="466"/>
    </row>
    <row r="7" spans="2:21" ht="33" customHeight="1">
      <c r="B7" s="465">
        <v>1</v>
      </c>
      <c r="C7" s="465">
        <v>2</v>
      </c>
      <c r="D7" s="465">
        <v>3</v>
      </c>
      <c r="E7" s="465">
        <v>4</v>
      </c>
      <c r="F7" s="318">
        <v>5</v>
      </c>
      <c r="G7" s="465">
        <v>6</v>
      </c>
      <c r="H7" s="465">
        <v>7</v>
      </c>
      <c r="I7" s="465">
        <v>8</v>
      </c>
      <c r="J7" s="465">
        <v>9</v>
      </c>
      <c r="K7" s="318">
        <v>10</v>
      </c>
      <c r="L7" s="465">
        <v>11</v>
      </c>
      <c r="M7" s="465">
        <v>12</v>
      </c>
      <c r="N7" s="465">
        <v>13</v>
      </c>
      <c r="O7" s="465">
        <v>14</v>
      </c>
      <c r="P7" s="465">
        <v>15</v>
      </c>
      <c r="Q7" s="465">
        <v>16</v>
      </c>
      <c r="R7" s="465">
        <v>17</v>
      </c>
      <c r="S7" s="318">
        <v>18</v>
      </c>
      <c r="T7" s="465">
        <v>19</v>
      </c>
      <c r="U7" s="465">
        <v>20</v>
      </c>
    </row>
    <row r="8" spans="2:21" ht="54.75" thickBot="1">
      <c r="B8" s="466"/>
      <c r="C8" s="466"/>
      <c r="D8" s="466"/>
      <c r="E8" s="466"/>
      <c r="F8" s="362" t="s">
        <v>23</v>
      </c>
      <c r="G8" s="466"/>
      <c r="H8" s="466"/>
      <c r="I8" s="466"/>
      <c r="J8" s="466"/>
      <c r="K8" s="362" t="s">
        <v>24</v>
      </c>
      <c r="L8" s="466"/>
      <c r="M8" s="466"/>
      <c r="N8" s="466"/>
      <c r="O8" s="466"/>
      <c r="P8" s="466"/>
      <c r="Q8" s="466"/>
      <c r="R8" s="466"/>
      <c r="S8" s="362" t="s">
        <v>25</v>
      </c>
      <c r="T8" s="466"/>
      <c r="U8" s="466"/>
    </row>
    <row r="9" spans="2:21" ht="36.75" thickBot="1">
      <c r="B9" s="363" t="s">
        <v>43</v>
      </c>
      <c r="C9" s="364" t="s">
        <v>200</v>
      </c>
      <c r="D9" s="365">
        <v>27600</v>
      </c>
      <c r="E9" s="366">
        <v>27014</v>
      </c>
      <c r="F9" s="367">
        <v>97.9</v>
      </c>
      <c r="G9" s="364">
        <v>10</v>
      </c>
      <c r="H9" s="368" t="s">
        <v>138</v>
      </c>
      <c r="I9" s="369">
        <v>100</v>
      </c>
      <c r="J9" s="370">
        <v>97.9</v>
      </c>
      <c r="K9" s="371">
        <f>J9/I9*100</f>
        <v>97.9</v>
      </c>
      <c r="L9" s="364">
        <v>10</v>
      </c>
      <c r="M9" s="364" t="s">
        <v>29</v>
      </c>
      <c r="N9" s="364" t="s">
        <v>29</v>
      </c>
      <c r="O9" s="364" t="s">
        <v>30</v>
      </c>
      <c r="P9" s="372">
        <v>74279774.780000001</v>
      </c>
      <c r="Q9" s="372">
        <v>74279774.780000001</v>
      </c>
      <c r="R9" s="372">
        <v>74279774.780000001</v>
      </c>
      <c r="S9" s="371">
        <f>R9/P9*100</f>
        <v>100</v>
      </c>
      <c r="T9" s="371">
        <f>R9/Q9*100</f>
        <v>100</v>
      </c>
      <c r="U9" s="364" t="s">
        <v>169</v>
      </c>
    </row>
    <row r="10" spans="2:21" ht="126.75" hidden="1" thickBot="1">
      <c r="B10" s="363" t="s">
        <v>55</v>
      </c>
      <c r="C10" s="364" t="s">
        <v>27</v>
      </c>
      <c r="D10" s="373"/>
      <c r="E10" s="366"/>
      <c r="F10" s="367" t="e">
        <f>E10/D10*100</f>
        <v>#DIV/0!</v>
      </c>
      <c r="G10" s="364">
        <v>10</v>
      </c>
      <c r="H10" s="368" t="s">
        <v>28</v>
      </c>
      <c r="I10" s="364"/>
      <c r="J10" s="364"/>
      <c r="K10" s="371" t="e">
        <f>J10/I10*100</f>
        <v>#DIV/0!</v>
      </c>
      <c r="L10" s="364"/>
      <c r="M10" s="364" t="s">
        <v>29</v>
      </c>
      <c r="N10" s="364" t="s">
        <v>29</v>
      </c>
      <c r="O10" s="364" t="s">
        <v>30</v>
      </c>
      <c r="P10" s="372"/>
      <c r="Q10" s="372"/>
      <c r="R10" s="372"/>
      <c r="S10" s="371" t="e">
        <f>R10/P10*100</f>
        <v>#DIV/0!</v>
      </c>
      <c r="T10" s="371" t="e">
        <f>R10/Q10*100</f>
        <v>#DIV/0!</v>
      </c>
      <c r="U10" s="364"/>
    </row>
    <row r="11" spans="2:21" ht="36.75" thickBot="1">
      <c r="B11" s="374" t="s">
        <v>201</v>
      </c>
      <c r="C11" s="364" t="s">
        <v>57</v>
      </c>
      <c r="D11" s="373">
        <v>22500</v>
      </c>
      <c r="E11" s="366">
        <v>26824</v>
      </c>
      <c r="F11" s="367">
        <f>E11/D11*100</f>
        <v>119.21777777777778</v>
      </c>
      <c r="G11" s="364">
        <v>10</v>
      </c>
      <c r="H11" s="368" t="s">
        <v>202</v>
      </c>
      <c r="I11" s="364">
        <v>0</v>
      </c>
      <c r="J11" s="364">
        <v>0</v>
      </c>
      <c r="K11" s="371">
        <v>0</v>
      </c>
      <c r="L11" s="364">
        <v>10</v>
      </c>
      <c r="M11" s="364" t="s">
        <v>29</v>
      </c>
      <c r="N11" s="364" t="s">
        <v>29</v>
      </c>
      <c r="O11" s="364" t="s">
        <v>30</v>
      </c>
      <c r="P11" s="372">
        <v>1750000</v>
      </c>
      <c r="Q11" s="372">
        <v>1750000</v>
      </c>
      <c r="R11" s="372">
        <v>1750000</v>
      </c>
      <c r="S11" s="371">
        <f>R11/P11*100</f>
        <v>100</v>
      </c>
      <c r="T11" s="371">
        <f>R11/Q11*100</f>
        <v>100</v>
      </c>
      <c r="U11" s="364" t="s">
        <v>169</v>
      </c>
    </row>
    <row r="12" spans="2:21" ht="18">
      <c r="B12" s="375"/>
      <c r="C12" s="324"/>
      <c r="D12" s="326"/>
      <c r="E12" s="326"/>
      <c r="F12" s="327"/>
      <c r="G12" s="324"/>
      <c r="H12" s="376"/>
      <c r="I12" s="324"/>
      <c r="J12" s="324"/>
      <c r="K12" s="377"/>
      <c r="L12" s="324"/>
      <c r="M12" s="324"/>
      <c r="N12" s="324"/>
      <c r="O12" s="324"/>
      <c r="P12" s="378"/>
      <c r="Q12" s="378"/>
      <c r="R12" s="378"/>
      <c r="S12" s="377"/>
      <c r="T12" s="377"/>
      <c r="U12" s="324"/>
    </row>
    <row r="13" spans="2:21" ht="18">
      <c r="B13" s="375"/>
      <c r="C13" s="324"/>
      <c r="D13" s="326"/>
      <c r="E13" s="326"/>
      <c r="F13" s="327"/>
      <c r="G13" s="324"/>
      <c r="H13" s="376"/>
      <c r="I13" s="324"/>
      <c r="J13" s="324"/>
      <c r="K13" s="377"/>
      <c r="L13" s="324"/>
      <c r="M13" s="324"/>
      <c r="N13" s="324"/>
      <c r="O13" s="324"/>
      <c r="P13" s="378"/>
      <c r="Q13" s="378"/>
      <c r="R13" s="378"/>
      <c r="S13" s="377"/>
      <c r="T13" s="377"/>
      <c r="U13" s="324"/>
    </row>
    <row r="14" spans="2:21" ht="18">
      <c r="B14" s="375"/>
      <c r="C14" s="324"/>
      <c r="D14" s="326"/>
      <c r="E14" s="326"/>
      <c r="F14" s="327"/>
      <c r="G14" s="324"/>
      <c r="H14" s="376"/>
      <c r="I14" s="324"/>
      <c r="J14" s="324"/>
      <c r="K14" s="377"/>
      <c r="L14" s="324"/>
      <c r="M14" s="324"/>
      <c r="N14" s="324"/>
      <c r="O14" s="324"/>
      <c r="P14" s="378"/>
      <c r="Q14" s="378"/>
      <c r="R14" s="378"/>
      <c r="S14" s="377"/>
      <c r="T14" s="377"/>
      <c r="U14" s="324"/>
    </row>
    <row r="18" spans="2:6" ht="23.25">
      <c r="B18" s="307" t="s">
        <v>170</v>
      </c>
      <c r="C18" s="312"/>
      <c r="D18" s="309"/>
      <c r="E18" s="467" t="s">
        <v>164</v>
      </c>
      <c r="F18" s="467"/>
    </row>
    <row r="19" spans="2:6" ht="23.25">
      <c r="B19" s="307"/>
      <c r="C19" s="308" t="s">
        <v>46</v>
      </c>
      <c r="D19" s="309"/>
      <c r="E19" s="464" t="s">
        <v>47</v>
      </c>
      <c r="F19" s="464"/>
    </row>
    <row r="20" spans="2:6" ht="23.25">
      <c r="B20" s="307"/>
      <c r="C20" s="308"/>
      <c r="D20" s="309"/>
      <c r="E20" s="308"/>
      <c r="F20" s="308"/>
    </row>
    <row r="21" spans="2:6" ht="23.25">
      <c r="B21" s="307"/>
      <c r="C21" s="308"/>
      <c r="D21" s="309"/>
      <c r="E21" s="308"/>
      <c r="F21" s="308"/>
    </row>
    <row r="22" spans="2:6" ht="23.25">
      <c r="B22" s="307"/>
      <c r="C22" s="307"/>
      <c r="D22" s="307"/>
      <c r="E22" s="309"/>
      <c r="F22" s="309"/>
    </row>
    <row r="23" spans="2:6" ht="23.25">
      <c r="B23" s="307"/>
      <c r="C23" s="307"/>
      <c r="D23" s="307"/>
      <c r="E23" s="309"/>
      <c r="F23" s="309"/>
    </row>
    <row r="24" spans="2:6" ht="23.25">
      <c r="B24" s="307" t="s">
        <v>61</v>
      </c>
      <c r="C24" s="312"/>
      <c r="D24" s="309"/>
      <c r="E24" s="467" t="s">
        <v>203</v>
      </c>
      <c r="F24" s="467"/>
    </row>
    <row r="25" spans="2:6" ht="23.25">
      <c r="B25" s="307"/>
      <c r="C25" s="308" t="s">
        <v>46</v>
      </c>
      <c r="D25" s="309"/>
      <c r="E25" s="464" t="s">
        <v>47</v>
      </c>
      <c r="F25" s="464"/>
    </row>
    <row r="27" spans="2:6" ht="22.5">
      <c r="B27" s="307"/>
      <c r="C27" s="379"/>
    </row>
  </sheetData>
  <mergeCells count="47">
    <mergeCell ref="C1:U1"/>
    <mergeCell ref="C2:U2"/>
    <mergeCell ref="B3:B6"/>
    <mergeCell ref="C3:G3"/>
    <mergeCell ref="H3:L3"/>
    <mergeCell ref="M3:M6"/>
    <mergeCell ref="N3:N6"/>
    <mergeCell ref="O3:O6"/>
    <mergeCell ref="P3:P6"/>
    <mergeCell ref="Q3:Q6"/>
    <mergeCell ref="T5:T6"/>
    <mergeCell ref="R3:T3"/>
    <mergeCell ref="U3:U6"/>
    <mergeCell ref="C4:C6"/>
    <mergeCell ref="D4:G4"/>
    <mergeCell ref="H4:H6"/>
    <mergeCell ref="I4:L4"/>
    <mergeCell ref="R4:R6"/>
    <mergeCell ref="S4:T4"/>
    <mergeCell ref="D5:D6"/>
    <mergeCell ref="E5:F5"/>
    <mergeCell ref="G5:G6"/>
    <mergeCell ref="I5:I6"/>
    <mergeCell ref="J5:K5"/>
    <mergeCell ref="L5:L6"/>
    <mergeCell ref="S5:S6"/>
    <mergeCell ref="B7:B8"/>
    <mergeCell ref="C7:C8"/>
    <mergeCell ref="D7:D8"/>
    <mergeCell ref="E7:E8"/>
    <mergeCell ref="G7:G8"/>
    <mergeCell ref="R7:R8"/>
    <mergeCell ref="T7:T8"/>
    <mergeCell ref="U7:U8"/>
    <mergeCell ref="E18:F18"/>
    <mergeCell ref="I7:I8"/>
    <mergeCell ref="J7:J8"/>
    <mergeCell ref="L7:L8"/>
    <mergeCell ref="M7:M8"/>
    <mergeCell ref="N7:N8"/>
    <mergeCell ref="O7:O8"/>
    <mergeCell ref="H7:H8"/>
    <mergeCell ref="E19:F19"/>
    <mergeCell ref="E24:F24"/>
    <mergeCell ref="E25:F25"/>
    <mergeCell ref="P7:P8"/>
    <mergeCell ref="Q7:Q8"/>
  </mergeCells>
  <pageMargins left="0.70899999999999996" right="0.70899999999999996" top="0.748" bottom="0.748" header="0.315" footer="0.315"/>
  <pageSetup paperSize="9" scale="33" fitToHeight="0" orientation="landscape" useFirstPageNumber="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L37"/>
  <sheetViews>
    <sheetView zoomScale="75" workbookViewId="0">
      <pane xSplit="1" ySplit="7" topLeftCell="B8" activePane="bottomRight" state="frozen"/>
      <selection activeCell="B8" sqref="B8:B9"/>
      <selection pane="topRight" activeCell="B8" sqref="B8:B9"/>
      <selection pane="bottomLeft" activeCell="B8" sqref="B8:B9"/>
      <selection pane="bottomRight" activeCell="B8" sqref="B8:B9"/>
    </sheetView>
  </sheetViews>
  <sheetFormatPr defaultColWidth="10" defaultRowHeight="15"/>
  <cols>
    <col min="1" max="1" width="10" style="255"/>
    <col min="2" max="2" width="49.28515625" style="255" customWidth="1"/>
    <col min="3" max="3" width="29.7109375" style="255" customWidth="1"/>
    <col min="4" max="4" width="14.85546875" style="255" customWidth="1"/>
    <col min="5" max="5" width="13.7109375" style="255" customWidth="1"/>
    <col min="6" max="6" width="13.85546875" style="255" customWidth="1"/>
    <col min="7" max="7" width="15.7109375" style="255" customWidth="1"/>
    <col min="8" max="8" width="42.5703125" style="255" customWidth="1"/>
    <col min="9" max="9" width="14.42578125" style="255" customWidth="1"/>
    <col min="10" max="10" width="16.5703125" style="255" customWidth="1"/>
    <col min="11" max="11" width="16.7109375" style="255" bestFit="1" customWidth="1"/>
    <col min="12" max="12" width="15.28515625" style="255" customWidth="1"/>
    <col min="13" max="13" width="21.7109375" style="255" customWidth="1"/>
    <col min="14" max="14" width="17.28515625" style="255" customWidth="1"/>
    <col min="15" max="15" width="14.42578125" style="255" customWidth="1"/>
    <col min="16" max="16" width="23.42578125" style="255" customWidth="1"/>
    <col min="17" max="17" width="21.5703125" style="255" customWidth="1"/>
    <col min="18" max="18" width="25.42578125" style="255" customWidth="1"/>
    <col min="19" max="19" width="13" style="255" customWidth="1"/>
    <col min="20" max="20" width="15.140625" style="255" customWidth="1"/>
    <col min="21" max="21" width="17.7109375" style="255" customWidth="1"/>
    <col min="22" max="16384" width="10" style="255"/>
  </cols>
  <sheetData>
    <row r="1" spans="2:64" ht="148.5" customHeight="1">
      <c r="B1" s="251"/>
      <c r="C1" s="565" t="s">
        <v>204</v>
      </c>
      <c r="D1" s="566"/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254"/>
      <c r="W1" s="254"/>
      <c r="X1" s="254"/>
      <c r="Y1" s="254"/>
      <c r="Z1" s="254"/>
      <c r="AA1" s="254"/>
      <c r="AB1" s="254"/>
      <c r="AC1" s="254"/>
      <c r="AD1" s="254"/>
      <c r="AE1" s="254"/>
      <c r="AF1" s="254"/>
      <c r="AG1" s="254"/>
      <c r="AH1" s="254"/>
      <c r="AI1" s="254"/>
      <c r="AJ1" s="254"/>
      <c r="AK1" s="254"/>
      <c r="AL1" s="254"/>
      <c r="AM1" s="254"/>
      <c r="AN1" s="254"/>
      <c r="AO1" s="254"/>
      <c r="AP1" s="254"/>
      <c r="AQ1" s="254"/>
      <c r="AR1" s="254"/>
      <c r="AS1" s="254"/>
      <c r="AT1" s="254"/>
      <c r="AU1" s="254"/>
      <c r="AV1" s="254"/>
      <c r="AW1" s="254"/>
      <c r="AX1" s="254"/>
      <c r="AY1" s="254"/>
      <c r="AZ1" s="254"/>
      <c r="BA1" s="254"/>
      <c r="BB1" s="254"/>
      <c r="BC1" s="254"/>
      <c r="BD1" s="254"/>
      <c r="BE1" s="254"/>
      <c r="BF1" s="254"/>
      <c r="BG1" s="254"/>
      <c r="BH1" s="254"/>
      <c r="BI1" s="254"/>
      <c r="BJ1" s="254"/>
      <c r="BK1" s="254"/>
      <c r="BL1" s="254"/>
    </row>
    <row r="2" spans="2:64" ht="75" customHeight="1" thickBot="1">
      <c r="B2" s="251"/>
      <c r="C2" s="531" t="s">
        <v>205</v>
      </c>
      <c r="D2" s="531"/>
      <c r="E2" s="531"/>
      <c r="F2" s="531"/>
      <c r="G2" s="531"/>
      <c r="H2" s="531"/>
      <c r="I2" s="531"/>
      <c r="J2" s="531"/>
      <c r="K2" s="531"/>
      <c r="L2" s="531"/>
      <c r="M2" s="531"/>
      <c r="N2" s="531"/>
      <c r="O2" s="531"/>
      <c r="P2" s="531"/>
      <c r="Q2" s="531"/>
      <c r="R2" s="531"/>
      <c r="S2" s="531"/>
      <c r="T2" s="531"/>
      <c r="U2" s="531"/>
      <c r="V2" s="254"/>
      <c r="W2" s="254"/>
      <c r="X2" s="254"/>
      <c r="Y2" s="254"/>
      <c r="Z2" s="254"/>
      <c r="AA2" s="254"/>
      <c r="AB2" s="254"/>
      <c r="AC2" s="254"/>
      <c r="AD2" s="254"/>
      <c r="AE2" s="254"/>
      <c r="AF2" s="254"/>
      <c r="AG2" s="254"/>
      <c r="AH2" s="254"/>
      <c r="AI2" s="254"/>
      <c r="AJ2" s="254"/>
      <c r="AK2" s="254"/>
      <c r="AL2" s="254"/>
      <c r="AM2" s="254"/>
      <c r="AN2" s="254"/>
      <c r="AO2" s="254"/>
      <c r="AP2" s="254"/>
      <c r="AQ2" s="254"/>
      <c r="AR2" s="254"/>
      <c r="AS2" s="254"/>
      <c r="AT2" s="254"/>
      <c r="AU2" s="254"/>
      <c r="AV2" s="254"/>
      <c r="AW2" s="254"/>
      <c r="AX2" s="254"/>
      <c r="AY2" s="254"/>
      <c r="AZ2" s="254"/>
      <c r="BA2" s="254"/>
      <c r="BB2" s="254"/>
      <c r="BC2" s="254"/>
      <c r="BD2" s="254"/>
      <c r="BE2" s="254"/>
      <c r="BF2" s="254"/>
      <c r="BG2" s="254"/>
      <c r="BH2" s="254"/>
      <c r="BI2" s="254"/>
      <c r="BJ2" s="254"/>
      <c r="BK2" s="254"/>
      <c r="BL2" s="254"/>
    </row>
    <row r="3" spans="2:64" s="256" customFormat="1" ht="43.5" customHeight="1" thickBot="1">
      <c r="B3" s="505" t="s">
        <v>1</v>
      </c>
      <c r="C3" s="509" t="s">
        <v>174</v>
      </c>
      <c r="D3" s="519"/>
      <c r="E3" s="519"/>
      <c r="F3" s="519"/>
      <c r="G3" s="510"/>
      <c r="H3" s="509" t="s">
        <v>3</v>
      </c>
      <c r="I3" s="519"/>
      <c r="J3" s="519"/>
      <c r="K3" s="519"/>
      <c r="L3" s="510"/>
      <c r="M3" s="507" t="s">
        <v>4</v>
      </c>
      <c r="N3" s="507" t="s">
        <v>5</v>
      </c>
      <c r="O3" s="507" t="s">
        <v>6</v>
      </c>
      <c r="P3" s="513" t="s">
        <v>7</v>
      </c>
      <c r="Q3" s="513" t="s">
        <v>8</v>
      </c>
      <c r="R3" s="515" t="s">
        <v>9</v>
      </c>
      <c r="S3" s="516"/>
      <c r="T3" s="517"/>
      <c r="U3" s="505" t="s">
        <v>10</v>
      </c>
    </row>
    <row r="4" spans="2:64" s="256" customFormat="1" ht="73.5" customHeight="1" thickBot="1">
      <c r="B4" s="518"/>
      <c r="C4" s="505" t="s">
        <v>11</v>
      </c>
      <c r="D4" s="509" t="s">
        <v>12</v>
      </c>
      <c r="E4" s="519"/>
      <c r="F4" s="519"/>
      <c r="G4" s="510"/>
      <c r="H4" s="520" t="s">
        <v>13</v>
      </c>
      <c r="I4" s="509" t="s">
        <v>12</v>
      </c>
      <c r="J4" s="519"/>
      <c r="K4" s="519"/>
      <c r="L4" s="510"/>
      <c r="M4" s="532"/>
      <c r="N4" s="532"/>
      <c r="O4" s="532"/>
      <c r="P4" s="533"/>
      <c r="Q4" s="533"/>
      <c r="R4" s="523" t="s">
        <v>14</v>
      </c>
      <c r="S4" s="515" t="s">
        <v>15</v>
      </c>
      <c r="T4" s="517"/>
      <c r="U4" s="518"/>
    </row>
    <row r="5" spans="2:64" s="256" customFormat="1" ht="53.25" customHeight="1" thickBot="1">
      <c r="B5" s="518"/>
      <c r="C5" s="518"/>
      <c r="D5" s="526" t="s">
        <v>16</v>
      </c>
      <c r="E5" s="509" t="s">
        <v>17</v>
      </c>
      <c r="F5" s="510"/>
      <c r="G5" s="507" t="s">
        <v>18</v>
      </c>
      <c r="H5" s="521"/>
      <c r="I5" s="507" t="s">
        <v>16</v>
      </c>
      <c r="J5" s="509" t="s">
        <v>17</v>
      </c>
      <c r="K5" s="510"/>
      <c r="L5" s="511" t="s">
        <v>18</v>
      </c>
      <c r="M5" s="532"/>
      <c r="N5" s="532"/>
      <c r="O5" s="532"/>
      <c r="P5" s="533"/>
      <c r="Q5" s="533"/>
      <c r="R5" s="524"/>
      <c r="S5" s="513" t="s">
        <v>19</v>
      </c>
      <c r="T5" s="513" t="s">
        <v>20</v>
      </c>
      <c r="U5" s="518"/>
    </row>
    <row r="6" spans="2:64" s="256" customFormat="1" ht="1.5" customHeight="1" thickBot="1">
      <c r="B6" s="506"/>
      <c r="C6" s="506"/>
      <c r="D6" s="527"/>
      <c r="E6" s="257" t="s">
        <v>21</v>
      </c>
      <c r="F6" s="258" t="s">
        <v>22</v>
      </c>
      <c r="G6" s="508"/>
      <c r="H6" s="522"/>
      <c r="I6" s="508"/>
      <c r="J6" s="259" t="s">
        <v>21</v>
      </c>
      <c r="K6" s="259" t="s">
        <v>22</v>
      </c>
      <c r="L6" s="512"/>
      <c r="M6" s="508"/>
      <c r="N6" s="508"/>
      <c r="O6" s="508"/>
      <c r="P6" s="514"/>
      <c r="Q6" s="514"/>
      <c r="R6" s="525"/>
      <c r="S6" s="514"/>
      <c r="T6" s="514"/>
      <c r="U6" s="506"/>
    </row>
    <row r="7" spans="2:64" ht="11.25" customHeight="1">
      <c r="B7" s="505">
        <v>1</v>
      </c>
      <c r="C7" s="505">
        <v>2</v>
      </c>
      <c r="D7" s="505">
        <v>3</v>
      </c>
      <c r="E7" s="505">
        <v>4</v>
      </c>
      <c r="F7" s="260">
        <v>5</v>
      </c>
      <c r="G7" s="501">
        <v>6</v>
      </c>
      <c r="H7" s="501">
        <v>7</v>
      </c>
      <c r="I7" s="501">
        <v>8</v>
      </c>
      <c r="J7" s="501">
        <v>9</v>
      </c>
      <c r="K7" s="260">
        <v>10</v>
      </c>
      <c r="L7" s="501">
        <v>11</v>
      </c>
      <c r="M7" s="501">
        <v>12</v>
      </c>
      <c r="N7" s="501">
        <v>13</v>
      </c>
      <c r="O7" s="501">
        <v>14</v>
      </c>
      <c r="P7" s="499">
        <v>15</v>
      </c>
      <c r="Q7" s="499">
        <v>16</v>
      </c>
      <c r="R7" s="499">
        <v>17</v>
      </c>
      <c r="S7" s="261">
        <v>18</v>
      </c>
      <c r="T7" s="499">
        <v>19</v>
      </c>
      <c r="U7" s="501">
        <v>20</v>
      </c>
    </row>
    <row r="8" spans="2:64" ht="54.75" thickBot="1">
      <c r="B8" s="506"/>
      <c r="C8" s="506"/>
      <c r="D8" s="506"/>
      <c r="E8" s="506"/>
      <c r="F8" s="262" t="s">
        <v>23</v>
      </c>
      <c r="G8" s="502"/>
      <c r="H8" s="502"/>
      <c r="I8" s="502"/>
      <c r="J8" s="502"/>
      <c r="K8" s="262" t="s">
        <v>24</v>
      </c>
      <c r="L8" s="502"/>
      <c r="M8" s="502"/>
      <c r="N8" s="502"/>
      <c r="O8" s="502"/>
      <c r="P8" s="500"/>
      <c r="Q8" s="500"/>
      <c r="R8" s="500"/>
      <c r="S8" s="263" t="s">
        <v>25</v>
      </c>
      <c r="T8" s="500"/>
      <c r="U8" s="502"/>
    </row>
    <row r="9" spans="2:64" ht="75" customHeight="1" thickBot="1">
      <c r="B9" s="380" t="s">
        <v>190</v>
      </c>
      <c r="C9" s="265" t="s">
        <v>57</v>
      </c>
      <c r="D9" s="381">
        <v>178272</v>
      </c>
      <c r="E9" s="381">
        <v>185472</v>
      </c>
      <c r="F9" s="382">
        <f>E9/D9*100</f>
        <v>104.03877221324717</v>
      </c>
      <c r="G9" s="383">
        <v>10</v>
      </c>
      <c r="H9" s="384"/>
      <c r="I9" s="384"/>
      <c r="J9" s="384"/>
      <c r="K9" s="385"/>
      <c r="L9" s="260"/>
      <c r="M9" s="274" t="s">
        <v>29</v>
      </c>
      <c r="N9" s="274" t="s">
        <v>29</v>
      </c>
      <c r="O9" s="274" t="s">
        <v>30</v>
      </c>
      <c r="P9" s="275">
        <v>41338745.460000001</v>
      </c>
      <c r="Q9" s="275">
        <v>41338745.460000001</v>
      </c>
      <c r="R9" s="276">
        <v>41338745.460000001</v>
      </c>
      <c r="S9" s="277">
        <f>R9/P9*100</f>
        <v>100</v>
      </c>
      <c r="T9" s="277">
        <f>R9/Q9*100</f>
        <v>100</v>
      </c>
      <c r="U9" s="274" t="s">
        <v>169</v>
      </c>
    </row>
    <row r="10" spans="2:64" ht="75" customHeight="1" thickBot="1">
      <c r="B10" s="287" t="s">
        <v>206</v>
      </c>
      <c r="C10" s="265" t="s">
        <v>57</v>
      </c>
      <c r="D10" s="386">
        <v>142711</v>
      </c>
      <c r="E10" s="387">
        <v>142711</v>
      </c>
      <c r="F10" s="388">
        <v>100</v>
      </c>
      <c r="G10" s="389">
        <v>0</v>
      </c>
      <c r="H10" s="390"/>
      <c r="I10" s="390"/>
      <c r="J10" s="390"/>
      <c r="K10" s="391"/>
      <c r="L10" s="392"/>
      <c r="M10" s="393" t="s">
        <v>29</v>
      </c>
      <c r="N10" s="394" t="s">
        <v>108</v>
      </c>
      <c r="O10" s="394" t="s">
        <v>30</v>
      </c>
      <c r="P10" s="395">
        <v>32871822.050000001</v>
      </c>
      <c r="Q10" s="395">
        <v>32871822.050000001</v>
      </c>
      <c r="R10" s="395">
        <v>25951468.140000001</v>
      </c>
      <c r="S10" s="396">
        <f>R10/P10*100</f>
        <v>78.947458709548471</v>
      </c>
      <c r="T10" s="396">
        <f>R10/Q10*100</f>
        <v>78.947458709548471</v>
      </c>
      <c r="U10" s="397" t="s">
        <v>169</v>
      </c>
    </row>
    <row r="11" spans="2:64" ht="36.75" thickBot="1">
      <c r="B11" s="398" t="s">
        <v>43</v>
      </c>
      <c r="C11" s="280" t="s">
        <v>207</v>
      </c>
      <c r="D11" s="278">
        <v>300</v>
      </c>
      <c r="E11" s="279">
        <v>300</v>
      </c>
      <c r="F11" s="299">
        <f>E11/D11*100</f>
        <v>100</v>
      </c>
      <c r="G11" s="280">
        <v>10</v>
      </c>
      <c r="H11" s="292" t="s">
        <v>138</v>
      </c>
      <c r="I11" s="293">
        <v>100</v>
      </c>
      <c r="J11" s="294">
        <v>100</v>
      </c>
      <c r="K11" s="295">
        <f>J11/I11*100</f>
        <v>100</v>
      </c>
      <c r="L11" s="280">
        <v>10</v>
      </c>
      <c r="M11" s="280" t="s">
        <v>29</v>
      </c>
      <c r="N11" s="280" t="s">
        <v>29</v>
      </c>
      <c r="O11" s="280" t="s">
        <v>30</v>
      </c>
      <c r="P11" s="296">
        <v>823275</v>
      </c>
      <c r="Q11" s="296">
        <v>823275</v>
      </c>
      <c r="R11" s="296">
        <v>823275</v>
      </c>
      <c r="S11" s="297">
        <f>R11/P11*100</f>
        <v>100</v>
      </c>
      <c r="T11" s="297">
        <f>R11/Q11*100</f>
        <v>100</v>
      </c>
      <c r="U11" s="399" t="s">
        <v>169</v>
      </c>
    </row>
    <row r="12" spans="2:64" ht="144.75" hidden="1" thickBot="1">
      <c r="B12" s="398" t="s">
        <v>55</v>
      </c>
      <c r="C12" s="280" t="s">
        <v>27</v>
      </c>
      <c r="D12" s="278"/>
      <c r="E12" s="279"/>
      <c r="F12" s="299" t="e">
        <f>E12/D12*100</f>
        <v>#DIV/0!</v>
      </c>
      <c r="G12" s="280">
        <v>10</v>
      </c>
      <c r="H12" s="281" t="s">
        <v>28</v>
      </c>
      <c r="I12" s="280"/>
      <c r="J12" s="280"/>
      <c r="K12" s="295" t="e">
        <f>J12/I12*100</f>
        <v>#DIV/0!</v>
      </c>
      <c r="L12" s="280"/>
      <c r="M12" s="280" t="s">
        <v>29</v>
      </c>
      <c r="N12" s="280" t="s">
        <v>29</v>
      </c>
      <c r="O12" s="280" t="s">
        <v>30</v>
      </c>
      <c r="P12" s="300"/>
      <c r="Q12" s="300"/>
      <c r="R12" s="300"/>
      <c r="S12" s="295" t="e">
        <f>R12/P12*100</f>
        <v>#DIV/0!</v>
      </c>
      <c r="T12" s="295" t="e">
        <f>R12/Q12</f>
        <v>#DIV/0!</v>
      </c>
      <c r="U12" s="280"/>
    </row>
    <row r="13" spans="2:64" ht="18.75" thickBot="1">
      <c r="B13" s="400"/>
      <c r="C13" s="280"/>
      <c r="D13" s="278"/>
      <c r="E13" s="279"/>
      <c r="F13" s="299"/>
      <c r="G13" s="401"/>
      <c r="H13" s="402"/>
      <c r="I13" s="280"/>
      <c r="J13" s="280"/>
      <c r="K13" s="295"/>
      <c r="L13" s="280"/>
      <c r="M13" s="280"/>
      <c r="N13" s="280"/>
      <c r="O13" s="280"/>
      <c r="P13" s="300"/>
      <c r="Q13" s="300"/>
      <c r="R13" s="300"/>
      <c r="S13" s="295"/>
      <c r="T13" s="295"/>
      <c r="U13" s="280"/>
    </row>
    <row r="14" spans="2:64">
      <c r="B14" s="302"/>
      <c r="C14" s="302"/>
      <c r="D14" s="302"/>
      <c r="E14" s="302"/>
      <c r="F14" s="302"/>
      <c r="G14" s="302"/>
      <c r="H14" s="302"/>
      <c r="I14" s="302"/>
      <c r="J14" s="302"/>
      <c r="K14" s="302"/>
      <c r="L14" s="302"/>
      <c r="M14" s="302"/>
      <c r="N14" s="302"/>
      <c r="O14" s="302"/>
      <c r="P14" s="303"/>
      <c r="Q14" s="303"/>
      <c r="R14" s="303"/>
      <c r="S14" s="302"/>
      <c r="T14" s="302"/>
      <c r="U14" s="302"/>
    </row>
    <row r="15" spans="2:64">
      <c r="B15" s="302"/>
      <c r="C15" s="302"/>
      <c r="D15" s="302"/>
      <c r="E15" s="302"/>
      <c r="F15" s="302"/>
      <c r="G15" s="302"/>
      <c r="H15" s="302"/>
      <c r="I15" s="302"/>
      <c r="J15" s="302"/>
      <c r="K15" s="302"/>
      <c r="L15" s="302"/>
      <c r="M15" s="302"/>
      <c r="N15" s="302"/>
      <c r="O15" s="302"/>
      <c r="P15" s="303"/>
      <c r="Q15" s="303"/>
      <c r="R15" s="303"/>
      <c r="S15" s="302"/>
      <c r="T15" s="302"/>
      <c r="U15" s="302"/>
    </row>
    <row r="16" spans="2:64">
      <c r="B16" s="302"/>
      <c r="C16" s="302"/>
      <c r="D16" s="302"/>
      <c r="E16" s="302"/>
      <c r="F16" s="302"/>
      <c r="G16" s="302"/>
      <c r="H16" s="302"/>
      <c r="I16" s="302"/>
      <c r="J16" s="302"/>
      <c r="K16" s="302"/>
      <c r="L16" s="302"/>
      <c r="M16" s="302"/>
      <c r="N16" s="302"/>
      <c r="O16" s="302"/>
      <c r="P16" s="303"/>
      <c r="Q16" s="303"/>
      <c r="R16" s="303"/>
      <c r="S16" s="302"/>
      <c r="T16" s="302"/>
      <c r="U16" s="302"/>
    </row>
    <row r="17" spans="2:21" ht="23.25">
      <c r="B17" s="304" t="s">
        <v>170</v>
      </c>
      <c r="C17" s="305"/>
      <c r="D17" s="306"/>
      <c r="E17" s="503" t="s">
        <v>164</v>
      </c>
      <c r="F17" s="503"/>
      <c r="G17" s="302"/>
      <c r="H17" s="302"/>
      <c r="I17" s="302"/>
      <c r="J17" s="302"/>
      <c r="K17" s="302"/>
      <c r="L17" s="302"/>
      <c r="M17" s="302"/>
      <c r="N17" s="302"/>
      <c r="O17" s="302"/>
      <c r="P17" s="303"/>
      <c r="Q17" s="303"/>
      <c r="R17" s="303"/>
      <c r="S17" s="302"/>
      <c r="T17" s="302"/>
      <c r="U17" s="302"/>
    </row>
    <row r="18" spans="2:21" ht="23.25">
      <c r="B18" s="307"/>
      <c r="C18" s="308" t="s">
        <v>46</v>
      </c>
      <c r="D18" s="309"/>
      <c r="E18" s="464" t="s">
        <v>47</v>
      </c>
      <c r="F18" s="464"/>
      <c r="P18" s="310"/>
      <c r="Q18" s="310"/>
      <c r="R18" s="310"/>
    </row>
    <row r="19" spans="2:21" ht="23.25">
      <c r="B19" s="307"/>
      <c r="C19" s="308"/>
      <c r="D19" s="309"/>
      <c r="E19" s="308"/>
      <c r="F19" s="308"/>
      <c r="P19" s="310"/>
      <c r="Q19" s="310"/>
      <c r="R19" s="310"/>
    </row>
    <row r="20" spans="2:21" ht="23.25">
      <c r="B20" s="307"/>
      <c r="C20" s="308"/>
      <c r="D20" s="309"/>
      <c r="E20" s="308"/>
      <c r="F20" s="308"/>
      <c r="P20" s="310"/>
      <c r="Q20" s="310"/>
      <c r="R20" s="310"/>
    </row>
    <row r="21" spans="2:21" ht="23.25">
      <c r="B21" s="307"/>
      <c r="C21" s="307"/>
      <c r="D21" s="307"/>
      <c r="E21" s="309"/>
      <c r="F21" s="309"/>
      <c r="P21" s="310"/>
      <c r="Q21" s="310"/>
      <c r="R21" s="310" t="s">
        <v>208</v>
      </c>
    </row>
    <row r="22" spans="2:21" ht="23.25">
      <c r="B22" s="307"/>
      <c r="C22" s="307"/>
      <c r="D22" s="307"/>
      <c r="E22" s="309"/>
      <c r="F22" s="309"/>
      <c r="P22" s="310"/>
      <c r="Q22" s="310"/>
      <c r="R22" s="310"/>
    </row>
    <row r="23" spans="2:21" ht="23.25">
      <c r="B23" s="307" t="s">
        <v>209</v>
      </c>
      <c r="C23" s="312"/>
      <c r="D23" s="309"/>
      <c r="E23" s="564" t="s">
        <v>210</v>
      </c>
      <c r="F23" s="564"/>
      <c r="P23" s="310"/>
      <c r="Q23" s="310"/>
      <c r="R23" s="310"/>
    </row>
    <row r="24" spans="2:21" ht="23.25">
      <c r="B24" s="307"/>
      <c r="C24" s="308" t="s">
        <v>46</v>
      </c>
      <c r="D24" s="309"/>
      <c r="E24" s="464" t="s">
        <v>47</v>
      </c>
      <c r="F24" s="464"/>
      <c r="P24" s="310"/>
      <c r="Q24" s="310"/>
      <c r="R24" s="310"/>
    </row>
    <row r="25" spans="2:21">
      <c r="P25" s="310"/>
      <c r="Q25" s="310"/>
      <c r="R25" s="310"/>
    </row>
    <row r="26" spans="2:21" ht="18">
      <c r="B26" s="403">
        <v>46038</v>
      </c>
      <c r="P26" s="310"/>
      <c r="Q26" s="310"/>
      <c r="R26" s="310"/>
    </row>
    <row r="27" spans="2:21">
      <c r="P27" s="310"/>
      <c r="Q27" s="310"/>
      <c r="R27" s="310"/>
    </row>
    <row r="28" spans="2:21">
      <c r="P28" s="310"/>
      <c r="Q28" s="310"/>
      <c r="R28" s="310"/>
    </row>
    <row r="29" spans="2:21">
      <c r="P29" s="310"/>
      <c r="Q29" s="310"/>
      <c r="R29" s="310"/>
    </row>
    <row r="30" spans="2:21">
      <c r="P30" s="310"/>
      <c r="Q30" s="310"/>
      <c r="R30" s="310"/>
    </row>
    <row r="31" spans="2:21">
      <c r="P31" s="310"/>
      <c r="Q31" s="310"/>
      <c r="R31" s="310"/>
    </row>
    <row r="32" spans="2:21">
      <c r="P32" s="310"/>
      <c r="Q32" s="310"/>
      <c r="R32" s="310"/>
    </row>
    <row r="33" spans="16:18">
      <c r="P33" s="310"/>
      <c r="Q33" s="310"/>
      <c r="R33" s="310"/>
    </row>
    <row r="34" spans="16:18">
      <c r="P34" s="310"/>
      <c r="Q34" s="310"/>
      <c r="R34" s="310"/>
    </row>
    <row r="35" spans="16:18">
      <c r="P35" s="310"/>
      <c r="Q35" s="310"/>
      <c r="R35" s="310"/>
    </row>
    <row r="36" spans="16:18">
      <c r="P36" s="310"/>
      <c r="Q36" s="310"/>
      <c r="R36" s="310"/>
    </row>
    <row r="37" spans="16:18">
      <c r="P37" s="310"/>
      <c r="Q37" s="310"/>
      <c r="R37" s="310"/>
    </row>
  </sheetData>
  <mergeCells count="47">
    <mergeCell ref="C1:U1"/>
    <mergeCell ref="C2:U2"/>
    <mergeCell ref="B3:B6"/>
    <mergeCell ref="C3:G3"/>
    <mergeCell ref="H3:L3"/>
    <mergeCell ref="M3:M6"/>
    <mergeCell ref="N3:N6"/>
    <mergeCell ref="O3:O6"/>
    <mergeCell ref="P3:P6"/>
    <mergeCell ref="Q3:Q6"/>
    <mergeCell ref="T5:T6"/>
    <mergeCell ref="R3:T3"/>
    <mergeCell ref="U3:U6"/>
    <mergeCell ref="C4:C6"/>
    <mergeCell ref="D4:G4"/>
    <mergeCell ref="H4:H6"/>
    <mergeCell ref="I4:L4"/>
    <mergeCell ref="R4:R6"/>
    <mergeCell ref="S4:T4"/>
    <mergeCell ref="D5:D6"/>
    <mergeCell ref="E5:F5"/>
    <mergeCell ref="G5:G6"/>
    <mergeCell ref="I5:I6"/>
    <mergeCell ref="J5:K5"/>
    <mergeCell ref="L5:L6"/>
    <mergeCell ref="S5:S6"/>
    <mergeCell ref="B7:B8"/>
    <mergeCell ref="C7:C8"/>
    <mergeCell ref="D7:D8"/>
    <mergeCell ref="E7:E8"/>
    <mergeCell ref="G7:G8"/>
    <mergeCell ref="R7:R8"/>
    <mergeCell ref="T7:T8"/>
    <mergeCell ref="U7:U8"/>
    <mergeCell ref="E17:F17"/>
    <mergeCell ref="I7:I8"/>
    <mergeCell ref="J7:J8"/>
    <mergeCell ref="L7:L8"/>
    <mergeCell ref="M7:M8"/>
    <mergeCell ref="N7:N8"/>
    <mergeCell ref="O7:O8"/>
    <mergeCell ref="H7:H8"/>
    <mergeCell ref="E18:F18"/>
    <mergeCell ref="E23:F23"/>
    <mergeCell ref="E24:F24"/>
    <mergeCell ref="P7:P8"/>
    <mergeCell ref="Q7:Q8"/>
  </mergeCells>
  <pageMargins left="0" right="0" top="0" bottom="0" header="0.315" footer="0.315"/>
  <pageSetup paperSize="9" scale="37" fitToHeight="0" orientation="landscape" useFirstPageNumber="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X55"/>
  <sheetViews>
    <sheetView view="pageBreakPreview" zoomScale="50" workbookViewId="0">
      <pane ySplit="8" topLeftCell="A9" activePane="bottomLeft" state="frozen"/>
      <selection activeCell="B9" sqref="B9:U26"/>
      <selection pane="bottomLeft"/>
    </sheetView>
  </sheetViews>
  <sheetFormatPr defaultColWidth="10" defaultRowHeight="15"/>
  <cols>
    <col min="1" max="1" width="0.28515625" customWidth="1"/>
    <col min="2" max="2" width="60.28515625" customWidth="1"/>
    <col min="3" max="3" width="19.42578125" customWidth="1"/>
    <col min="4" max="4" width="11" customWidth="1"/>
    <col min="5" max="5" width="10.7109375" customWidth="1"/>
    <col min="6" max="6" width="17.140625" customWidth="1"/>
    <col min="7" max="7" width="8.85546875" customWidth="1"/>
    <col min="8" max="8" width="25" customWidth="1"/>
    <col min="9" max="9" width="9.28515625" customWidth="1"/>
    <col min="10" max="10" width="12.140625" customWidth="1"/>
    <col min="11" max="11" width="13.5703125" customWidth="1"/>
    <col min="12" max="12" width="12.85546875" customWidth="1"/>
    <col min="13" max="13" width="17.140625" customWidth="1"/>
    <col min="14" max="14" width="17.28515625" customWidth="1"/>
    <col min="15" max="15" width="14.42578125" customWidth="1"/>
    <col min="16" max="16" width="22.85546875" customWidth="1"/>
    <col min="17" max="17" width="23.5703125" customWidth="1"/>
    <col min="18" max="18" width="22.5703125" customWidth="1"/>
    <col min="19" max="19" width="10.28515625" customWidth="1"/>
    <col min="20" max="20" width="10.7109375" customWidth="1"/>
    <col min="21" max="21" width="17.7109375" customWidth="1"/>
    <col min="23" max="23" width="24.85546875" customWidth="1"/>
    <col min="24" max="24" width="20.7109375" customWidth="1"/>
  </cols>
  <sheetData>
    <row r="1" spans="2:24" ht="112.5" customHeight="1">
      <c r="C1" s="571" t="s">
        <v>158</v>
      </c>
      <c r="D1" s="568"/>
      <c r="E1" s="568"/>
      <c r="F1" s="568"/>
      <c r="G1" s="568"/>
      <c r="H1" s="568"/>
      <c r="I1" s="568"/>
      <c r="J1" s="568"/>
      <c r="K1" s="568"/>
      <c r="L1" s="568"/>
      <c r="M1" s="568"/>
      <c r="N1" s="568"/>
      <c r="O1" s="568"/>
      <c r="P1" s="568"/>
      <c r="Q1" s="568"/>
      <c r="R1" s="568"/>
      <c r="S1" s="568"/>
      <c r="T1" s="568"/>
      <c r="U1" s="568"/>
    </row>
    <row r="2" spans="2:24" ht="36" customHeight="1">
      <c r="C2" s="572" t="s">
        <v>0</v>
      </c>
      <c r="D2" s="572"/>
      <c r="E2" s="572"/>
      <c r="F2" s="572"/>
      <c r="G2" s="572"/>
      <c r="H2" s="572"/>
      <c r="I2" s="572"/>
      <c r="J2" s="572"/>
      <c r="K2" s="572"/>
      <c r="L2" s="572"/>
      <c r="M2" s="572"/>
      <c r="N2" s="572"/>
      <c r="O2" s="572"/>
      <c r="P2" s="572"/>
      <c r="Q2" s="572"/>
      <c r="R2" s="572"/>
      <c r="S2" s="572"/>
      <c r="T2" s="572"/>
      <c r="U2" s="572"/>
    </row>
    <row r="3" spans="2:24" ht="52.5" customHeight="1">
      <c r="B3" s="567" t="s">
        <v>1</v>
      </c>
      <c r="C3" s="567" t="s">
        <v>2</v>
      </c>
      <c r="D3" s="567"/>
      <c r="E3" s="567"/>
      <c r="F3" s="567"/>
      <c r="G3" s="567"/>
      <c r="H3" s="567" t="s">
        <v>3</v>
      </c>
      <c r="I3" s="567"/>
      <c r="J3" s="567"/>
      <c r="K3" s="567"/>
      <c r="L3" s="567"/>
      <c r="M3" s="570" t="s">
        <v>4</v>
      </c>
      <c r="N3" s="570" t="s">
        <v>5</v>
      </c>
      <c r="O3" s="570" t="s">
        <v>6</v>
      </c>
      <c r="P3" s="570" t="s">
        <v>7</v>
      </c>
      <c r="Q3" s="570" t="s">
        <v>8</v>
      </c>
      <c r="R3" s="567" t="s">
        <v>9</v>
      </c>
      <c r="S3" s="567"/>
      <c r="T3" s="567"/>
      <c r="U3" s="567" t="s">
        <v>10</v>
      </c>
    </row>
    <row r="4" spans="2:24" ht="18">
      <c r="B4" s="567"/>
      <c r="C4" s="567" t="s">
        <v>11</v>
      </c>
      <c r="D4" s="567" t="s">
        <v>12</v>
      </c>
      <c r="E4" s="567"/>
      <c r="F4" s="567"/>
      <c r="G4" s="567"/>
      <c r="H4" s="570" t="s">
        <v>13</v>
      </c>
      <c r="I4" s="567" t="s">
        <v>12</v>
      </c>
      <c r="J4" s="567"/>
      <c r="K4" s="567"/>
      <c r="L4" s="567"/>
      <c r="M4" s="570"/>
      <c r="N4" s="570"/>
      <c r="O4" s="570"/>
      <c r="P4" s="570"/>
      <c r="Q4" s="570"/>
      <c r="R4" s="567" t="s">
        <v>14</v>
      </c>
      <c r="S4" s="567" t="s">
        <v>15</v>
      </c>
      <c r="T4" s="567"/>
      <c r="U4" s="567"/>
    </row>
    <row r="5" spans="2:24" ht="53.25" customHeight="1">
      <c r="B5" s="567"/>
      <c r="C5" s="567"/>
      <c r="D5" s="570" t="s">
        <v>16</v>
      </c>
      <c r="E5" s="567" t="s">
        <v>17</v>
      </c>
      <c r="F5" s="567"/>
      <c r="G5" s="570" t="s">
        <v>18</v>
      </c>
      <c r="H5" s="570"/>
      <c r="I5" s="570" t="s">
        <v>16</v>
      </c>
      <c r="J5" s="567" t="s">
        <v>17</v>
      </c>
      <c r="K5" s="567"/>
      <c r="L5" s="567" t="s">
        <v>18</v>
      </c>
      <c r="M5" s="570"/>
      <c r="N5" s="570"/>
      <c r="O5" s="570"/>
      <c r="P5" s="570"/>
      <c r="Q5" s="570"/>
      <c r="R5" s="567"/>
      <c r="S5" s="570" t="s">
        <v>19</v>
      </c>
      <c r="T5" s="570" t="s">
        <v>20</v>
      </c>
      <c r="U5" s="567"/>
    </row>
    <row r="6" spans="2:24" ht="150.75" customHeight="1">
      <c r="B6" s="567"/>
      <c r="C6" s="567"/>
      <c r="D6" s="570"/>
      <c r="E6" s="3" t="s">
        <v>21</v>
      </c>
      <c r="F6" s="3" t="s">
        <v>22</v>
      </c>
      <c r="G6" s="570"/>
      <c r="H6" s="570"/>
      <c r="I6" s="570"/>
      <c r="J6" s="3" t="s">
        <v>21</v>
      </c>
      <c r="K6" s="3" t="s">
        <v>22</v>
      </c>
      <c r="L6" s="567"/>
      <c r="M6" s="570"/>
      <c r="N6" s="570"/>
      <c r="O6" s="570"/>
      <c r="P6" s="570"/>
      <c r="Q6" s="570"/>
      <c r="R6" s="567"/>
      <c r="S6" s="570"/>
      <c r="T6" s="570"/>
      <c r="U6" s="567"/>
    </row>
    <row r="7" spans="2:24" ht="18">
      <c r="B7" s="567">
        <v>1</v>
      </c>
      <c r="C7" s="567">
        <v>2</v>
      </c>
      <c r="D7" s="567">
        <v>3</v>
      </c>
      <c r="E7" s="567">
        <v>4</v>
      </c>
      <c r="F7" s="2">
        <v>5</v>
      </c>
      <c r="G7" s="567">
        <v>6</v>
      </c>
      <c r="H7" s="567">
        <v>7</v>
      </c>
      <c r="I7" s="567">
        <v>8</v>
      </c>
      <c r="J7" s="567">
        <v>9</v>
      </c>
      <c r="K7" s="2">
        <v>10</v>
      </c>
      <c r="L7" s="567">
        <v>11</v>
      </c>
      <c r="M7" s="567">
        <v>12</v>
      </c>
      <c r="N7" s="567">
        <v>13</v>
      </c>
      <c r="O7" s="567">
        <v>14</v>
      </c>
      <c r="P7" s="567">
        <v>15</v>
      </c>
      <c r="Q7" s="567">
        <v>16</v>
      </c>
      <c r="R7" s="567">
        <v>17</v>
      </c>
      <c r="S7" s="2">
        <v>18</v>
      </c>
      <c r="T7" s="567">
        <v>19</v>
      </c>
      <c r="U7" s="567">
        <v>20</v>
      </c>
    </row>
    <row r="8" spans="2:24" ht="1.5" customHeight="1">
      <c r="B8" s="567"/>
      <c r="C8" s="567"/>
      <c r="D8" s="567"/>
      <c r="E8" s="567"/>
      <c r="F8" s="2" t="s">
        <v>23</v>
      </c>
      <c r="G8" s="567"/>
      <c r="H8" s="567"/>
      <c r="I8" s="567"/>
      <c r="J8" s="567"/>
      <c r="K8" s="2" t="s">
        <v>24</v>
      </c>
      <c r="L8" s="567"/>
      <c r="M8" s="567"/>
      <c r="N8" s="567"/>
      <c r="O8" s="567"/>
      <c r="P8" s="567"/>
      <c r="Q8" s="567"/>
      <c r="R8" s="567"/>
      <c r="S8" s="2" t="s">
        <v>25</v>
      </c>
      <c r="T8" s="567"/>
      <c r="U8" s="567"/>
    </row>
    <row r="9" spans="2:24" ht="60">
      <c r="B9" s="4" t="s">
        <v>26</v>
      </c>
      <c r="C9" s="4" t="s">
        <v>27</v>
      </c>
      <c r="D9" s="5">
        <v>1016</v>
      </c>
      <c r="E9" s="5">
        <v>988</v>
      </c>
      <c r="F9" s="6">
        <f t="shared" ref="F9:F23" si="0">E9/D9*100</f>
        <v>97.244094488188978</v>
      </c>
      <c r="G9" s="2">
        <v>10</v>
      </c>
      <c r="H9" s="5" t="s">
        <v>28</v>
      </c>
      <c r="I9" s="5">
        <v>98</v>
      </c>
      <c r="J9" s="5">
        <v>98.6</v>
      </c>
      <c r="K9" s="7">
        <f t="shared" ref="K9:K24" si="1">J9/I9*100</f>
        <v>100.61224489795917</v>
      </c>
      <c r="L9" s="2">
        <v>10</v>
      </c>
      <c r="M9" s="4" t="s">
        <v>29</v>
      </c>
      <c r="N9" s="4" t="s">
        <v>29</v>
      </c>
      <c r="O9" s="4" t="s">
        <v>30</v>
      </c>
      <c r="P9" s="4">
        <v>77833570.280000001</v>
      </c>
      <c r="Q9" s="4">
        <v>77833570.280000001</v>
      </c>
      <c r="R9" s="8">
        <v>77765479.489999995</v>
      </c>
      <c r="S9" s="7">
        <f t="shared" ref="S9:S24" si="2">R9/P9*100</f>
        <v>99.912517452617095</v>
      </c>
      <c r="T9" s="7">
        <f t="shared" ref="T9:T24" si="3">R9/Q9*100</f>
        <v>99.912517452617095</v>
      </c>
      <c r="U9" s="9" t="s">
        <v>169</v>
      </c>
      <c r="W9" s="10"/>
      <c r="X9" s="11"/>
    </row>
    <row r="10" spans="2:24" ht="46.5" customHeight="1">
      <c r="B10" s="4" t="s">
        <v>31</v>
      </c>
      <c r="C10" s="4" t="s">
        <v>27</v>
      </c>
      <c r="D10" s="5">
        <v>19</v>
      </c>
      <c r="E10" s="5">
        <v>26</v>
      </c>
      <c r="F10" s="6">
        <f t="shared" si="0"/>
        <v>136.84210526315789</v>
      </c>
      <c r="G10" s="2">
        <v>10</v>
      </c>
      <c r="H10" s="5" t="s">
        <v>28</v>
      </c>
      <c r="I10" s="5">
        <v>98</v>
      </c>
      <c r="J10" s="5">
        <v>100</v>
      </c>
      <c r="K10" s="7">
        <f t="shared" si="1"/>
        <v>102.04081632653062</v>
      </c>
      <c r="L10" s="2">
        <v>10</v>
      </c>
      <c r="M10" s="4" t="s">
        <v>29</v>
      </c>
      <c r="N10" s="4" t="s">
        <v>29</v>
      </c>
      <c r="O10" s="4" t="s">
        <v>30</v>
      </c>
      <c r="P10" s="4">
        <v>2081111.5</v>
      </c>
      <c r="Q10" s="4">
        <v>2081111.5</v>
      </c>
      <c r="R10" s="8">
        <v>2079290.9</v>
      </c>
      <c r="S10" s="7">
        <f t="shared" si="2"/>
        <v>99.912517902092219</v>
      </c>
      <c r="T10" s="7">
        <f t="shared" si="3"/>
        <v>99.912517902092219</v>
      </c>
      <c r="U10" s="9" t="s">
        <v>169</v>
      </c>
      <c r="W10" s="10"/>
      <c r="X10" s="11"/>
    </row>
    <row r="11" spans="2:24" ht="41.25" customHeight="1">
      <c r="B11" s="4" t="s">
        <v>32</v>
      </c>
      <c r="C11" s="4" t="s">
        <v>27</v>
      </c>
      <c r="D11" s="5">
        <v>3</v>
      </c>
      <c r="E11" s="5">
        <v>5</v>
      </c>
      <c r="F11" s="6">
        <f t="shared" si="0"/>
        <v>166.66666666666669</v>
      </c>
      <c r="G11" s="2">
        <v>10</v>
      </c>
      <c r="H11" s="5" t="s">
        <v>28</v>
      </c>
      <c r="I11" s="5">
        <v>98</v>
      </c>
      <c r="J11" s="5">
        <v>100</v>
      </c>
      <c r="K11" s="7">
        <f t="shared" si="1"/>
        <v>102.04081632653062</v>
      </c>
      <c r="L11" s="2">
        <v>10</v>
      </c>
      <c r="M11" s="4" t="s">
        <v>29</v>
      </c>
      <c r="N11" s="4" t="s">
        <v>29</v>
      </c>
      <c r="O11" s="4" t="s">
        <v>30</v>
      </c>
      <c r="P11" s="4">
        <v>416222.3</v>
      </c>
      <c r="Q11" s="4">
        <v>416222.3</v>
      </c>
      <c r="R11" s="8">
        <v>415858.18</v>
      </c>
      <c r="S11" s="7">
        <f t="shared" si="2"/>
        <v>99.912517902092219</v>
      </c>
      <c r="T11" s="7">
        <f t="shared" si="3"/>
        <v>99.912517902092219</v>
      </c>
      <c r="U11" s="9" t="s">
        <v>169</v>
      </c>
      <c r="W11" s="10"/>
      <c r="X11" s="11"/>
    </row>
    <row r="12" spans="2:24" ht="86.25" customHeight="1">
      <c r="B12" s="4" t="s">
        <v>33</v>
      </c>
      <c r="C12" s="4" t="s">
        <v>27</v>
      </c>
      <c r="D12" s="5">
        <v>2</v>
      </c>
      <c r="E12" s="5">
        <v>2</v>
      </c>
      <c r="F12" s="6">
        <f t="shared" si="0"/>
        <v>100</v>
      </c>
      <c r="G12" s="2">
        <v>10</v>
      </c>
      <c r="H12" s="5" t="s">
        <v>28</v>
      </c>
      <c r="I12" s="5">
        <v>98</v>
      </c>
      <c r="J12" s="5">
        <v>100</v>
      </c>
      <c r="K12" s="7">
        <f t="shared" si="1"/>
        <v>102.04081632653062</v>
      </c>
      <c r="L12" s="2">
        <v>10</v>
      </c>
      <c r="M12" s="4" t="s">
        <v>29</v>
      </c>
      <c r="N12" s="4" t="s">
        <v>29</v>
      </c>
      <c r="O12" s="4" t="s">
        <v>30</v>
      </c>
      <c r="P12" s="4">
        <v>208111.15</v>
      </c>
      <c r="Q12" s="4">
        <v>208111.15</v>
      </c>
      <c r="R12" s="8">
        <v>207929.09</v>
      </c>
      <c r="S12" s="7">
        <f t="shared" si="2"/>
        <v>99.912517902092219</v>
      </c>
      <c r="T12" s="7">
        <f t="shared" si="3"/>
        <v>99.912517902092219</v>
      </c>
      <c r="U12" s="9" t="s">
        <v>169</v>
      </c>
      <c r="W12" s="10"/>
      <c r="X12" s="11"/>
    </row>
    <row r="13" spans="2:24" ht="39.75" customHeight="1">
      <c r="B13" s="4" t="s">
        <v>34</v>
      </c>
      <c r="C13" s="4" t="s">
        <v>27</v>
      </c>
      <c r="D13" s="12">
        <v>1080</v>
      </c>
      <c r="E13" s="5">
        <v>1153</v>
      </c>
      <c r="F13" s="6">
        <f t="shared" si="0"/>
        <v>106.75925925925927</v>
      </c>
      <c r="G13" s="2">
        <v>10</v>
      </c>
      <c r="H13" s="5" t="s">
        <v>28</v>
      </c>
      <c r="I13" s="5">
        <v>98</v>
      </c>
      <c r="J13" s="5">
        <v>85.3</v>
      </c>
      <c r="K13" s="7">
        <f t="shared" si="1"/>
        <v>87.040816326530617</v>
      </c>
      <c r="L13" s="2">
        <v>10</v>
      </c>
      <c r="M13" s="4" t="s">
        <v>29</v>
      </c>
      <c r="N13" s="4" t="s">
        <v>29</v>
      </c>
      <c r="O13" s="4" t="s">
        <v>30</v>
      </c>
      <c r="P13" s="4">
        <v>90112128.159999996</v>
      </c>
      <c r="Q13" s="4">
        <v>90112128.159999996</v>
      </c>
      <c r="R13" s="8">
        <v>90033295.780000001</v>
      </c>
      <c r="S13" s="7">
        <f t="shared" si="2"/>
        <v>99.912517458404679</v>
      </c>
      <c r="T13" s="7">
        <f t="shared" si="3"/>
        <v>99.912517458404679</v>
      </c>
      <c r="U13" s="9" t="s">
        <v>169</v>
      </c>
      <c r="W13" s="10"/>
      <c r="X13" s="11"/>
    </row>
    <row r="14" spans="2:24" ht="43.5" customHeight="1">
      <c r="B14" s="4" t="s">
        <v>35</v>
      </c>
      <c r="C14" s="4" t="s">
        <v>27</v>
      </c>
      <c r="D14" s="12">
        <v>3</v>
      </c>
      <c r="E14" s="5">
        <v>6</v>
      </c>
      <c r="F14" s="6">
        <f t="shared" si="0"/>
        <v>200</v>
      </c>
      <c r="G14" s="2">
        <v>10</v>
      </c>
      <c r="H14" s="5" t="s">
        <v>28</v>
      </c>
      <c r="I14" s="5">
        <v>98</v>
      </c>
      <c r="J14" s="5">
        <v>102</v>
      </c>
      <c r="K14" s="7">
        <f t="shared" si="1"/>
        <v>104.08163265306123</v>
      </c>
      <c r="L14" s="2">
        <v>10</v>
      </c>
      <c r="M14" s="4" t="s">
        <v>29</v>
      </c>
      <c r="N14" s="4" t="s">
        <v>29</v>
      </c>
      <c r="O14" s="4" t="s">
        <v>30</v>
      </c>
      <c r="P14" s="4">
        <v>312166.73</v>
      </c>
      <c r="Q14" s="4">
        <v>312166.73</v>
      </c>
      <c r="R14" s="8">
        <v>311893.63</v>
      </c>
      <c r="S14" s="7">
        <f t="shared" si="2"/>
        <v>99.912514700077111</v>
      </c>
      <c r="T14" s="7">
        <f t="shared" si="3"/>
        <v>99.912514700077111</v>
      </c>
      <c r="U14" s="9" t="s">
        <v>169</v>
      </c>
      <c r="W14" s="10"/>
      <c r="X14" s="11"/>
    </row>
    <row r="15" spans="2:24" ht="46.5" customHeight="1">
      <c r="B15" s="4" t="s">
        <v>36</v>
      </c>
      <c r="C15" s="4" t="s">
        <v>27</v>
      </c>
      <c r="D15" s="12">
        <v>12</v>
      </c>
      <c r="E15" s="5">
        <v>13</v>
      </c>
      <c r="F15" s="6">
        <f t="shared" si="0"/>
        <v>108.33333333333333</v>
      </c>
      <c r="G15" s="2">
        <v>10</v>
      </c>
      <c r="H15" s="5" t="s">
        <v>28</v>
      </c>
      <c r="I15" s="5">
        <v>98</v>
      </c>
      <c r="J15" s="5">
        <v>92.3</v>
      </c>
      <c r="K15" s="7">
        <f t="shared" si="1"/>
        <v>94.183673469387756</v>
      </c>
      <c r="L15" s="2">
        <v>10</v>
      </c>
      <c r="M15" s="4" t="s">
        <v>29</v>
      </c>
      <c r="N15" s="4" t="s">
        <v>29</v>
      </c>
      <c r="O15" s="4" t="s">
        <v>30</v>
      </c>
      <c r="P15" s="4">
        <v>1040555.75</v>
      </c>
      <c r="Q15" s="4">
        <v>1040555.75</v>
      </c>
      <c r="R15" s="8">
        <v>1039645.45</v>
      </c>
      <c r="S15" s="7">
        <f t="shared" si="2"/>
        <v>99.912517902092219</v>
      </c>
      <c r="T15" s="7">
        <f t="shared" si="3"/>
        <v>99.912517902092219</v>
      </c>
      <c r="U15" s="9" t="s">
        <v>169</v>
      </c>
      <c r="W15" s="10"/>
      <c r="X15" s="11"/>
    </row>
    <row r="16" spans="2:24" ht="42.75" customHeight="1">
      <c r="B16" s="4" t="s">
        <v>37</v>
      </c>
      <c r="C16" s="4" t="s">
        <v>27</v>
      </c>
      <c r="D16" s="12">
        <v>2</v>
      </c>
      <c r="E16" s="5">
        <v>4</v>
      </c>
      <c r="F16" s="6">
        <f t="shared" si="0"/>
        <v>200</v>
      </c>
      <c r="G16" s="2">
        <v>10</v>
      </c>
      <c r="H16" s="5" t="s">
        <v>28</v>
      </c>
      <c r="I16" s="5">
        <v>98</v>
      </c>
      <c r="J16" s="5">
        <v>100</v>
      </c>
      <c r="K16" s="7">
        <f t="shared" si="1"/>
        <v>102.04081632653062</v>
      </c>
      <c r="L16" s="2">
        <v>10</v>
      </c>
      <c r="M16" s="4" t="s">
        <v>29</v>
      </c>
      <c r="N16" s="4" t="s">
        <v>29</v>
      </c>
      <c r="O16" s="4" t="s">
        <v>30</v>
      </c>
      <c r="P16" s="4">
        <v>208111.15</v>
      </c>
      <c r="Q16" s="4">
        <v>208111.15</v>
      </c>
      <c r="R16" s="8">
        <v>207929.09</v>
      </c>
      <c r="S16" s="7">
        <f t="shared" si="2"/>
        <v>99.912517902092219</v>
      </c>
      <c r="T16" s="7">
        <f t="shared" si="3"/>
        <v>99.912517902092219</v>
      </c>
      <c r="U16" s="9" t="s">
        <v>169</v>
      </c>
      <c r="W16" s="10"/>
      <c r="X16" s="11"/>
    </row>
    <row r="17" spans="1:24" ht="75" customHeight="1">
      <c r="B17" s="4" t="s">
        <v>38</v>
      </c>
      <c r="C17" s="4" t="s">
        <v>27</v>
      </c>
      <c r="D17" s="5">
        <v>38</v>
      </c>
      <c r="E17" s="5">
        <v>35</v>
      </c>
      <c r="F17" s="6">
        <f t="shared" si="0"/>
        <v>92.10526315789474</v>
      </c>
      <c r="G17" s="2">
        <v>10</v>
      </c>
      <c r="H17" s="5" t="s">
        <v>28</v>
      </c>
      <c r="I17" s="5">
        <v>98</v>
      </c>
      <c r="J17" s="4">
        <v>94.2</v>
      </c>
      <c r="K17" s="7">
        <f t="shared" si="1"/>
        <v>96.122448979591837</v>
      </c>
      <c r="L17" s="2">
        <v>10</v>
      </c>
      <c r="M17" s="4" t="s">
        <v>29</v>
      </c>
      <c r="N17" s="4" t="s">
        <v>29</v>
      </c>
      <c r="O17" s="4" t="s">
        <v>30</v>
      </c>
      <c r="P17" s="4">
        <v>2497333.81</v>
      </c>
      <c r="Q17" s="4">
        <v>2497333.81</v>
      </c>
      <c r="R17" s="8">
        <v>2495149.0699999998</v>
      </c>
      <c r="S17" s="7">
        <f t="shared" si="2"/>
        <v>99.912517101588421</v>
      </c>
      <c r="T17" s="7">
        <f t="shared" si="3"/>
        <v>99.912517101588421</v>
      </c>
      <c r="U17" s="9" t="s">
        <v>169</v>
      </c>
      <c r="W17" s="10"/>
      <c r="X17" s="11"/>
    </row>
    <row r="18" spans="1:24" ht="42.75" customHeight="1">
      <c r="B18" s="4" t="s">
        <v>39</v>
      </c>
      <c r="C18" s="4" t="s">
        <v>27</v>
      </c>
      <c r="D18" s="5">
        <v>1</v>
      </c>
      <c r="E18" s="5">
        <v>0</v>
      </c>
      <c r="F18" s="6">
        <f t="shared" si="0"/>
        <v>0</v>
      </c>
      <c r="G18" s="2">
        <v>10</v>
      </c>
      <c r="H18" s="5" t="s">
        <v>28</v>
      </c>
      <c r="I18" s="5">
        <v>98</v>
      </c>
      <c r="J18" s="4">
        <v>0</v>
      </c>
      <c r="K18" s="7">
        <f t="shared" si="1"/>
        <v>0</v>
      </c>
      <c r="L18" s="2">
        <v>10</v>
      </c>
      <c r="M18" s="4" t="s">
        <v>29</v>
      </c>
      <c r="N18" s="4" t="s">
        <v>29</v>
      </c>
      <c r="O18" s="4" t="s">
        <v>30</v>
      </c>
      <c r="P18" s="4">
        <v>1664889.2</v>
      </c>
      <c r="Q18" s="4">
        <v>1664889.2</v>
      </c>
      <c r="R18" s="8">
        <v>1663432.72</v>
      </c>
      <c r="S18" s="7">
        <f t="shared" si="2"/>
        <v>99.912517902092219</v>
      </c>
      <c r="T18" s="7">
        <f t="shared" si="3"/>
        <v>99.912517902092219</v>
      </c>
      <c r="U18" s="9" t="s">
        <v>169</v>
      </c>
      <c r="W18" s="10"/>
      <c r="X18" s="11"/>
    </row>
    <row r="19" spans="1:24" ht="97.5" customHeight="1">
      <c r="B19" s="4" t="s">
        <v>40</v>
      </c>
      <c r="C19" s="4" t="s">
        <v>27</v>
      </c>
      <c r="D19" s="5">
        <v>5</v>
      </c>
      <c r="E19" s="5">
        <v>2</v>
      </c>
      <c r="F19" s="6">
        <f t="shared" si="0"/>
        <v>40</v>
      </c>
      <c r="G19" s="2">
        <v>10</v>
      </c>
      <c r="H19" s="5" t="s">
        <v>28</v>
      </c>
      <c r="I19" s="5">
        <v>98</v>
      </c>
      <c r="J19" s="4">
        <v>100</v>
      </c>
      <c r="K19" s="7">
        <f t="shared" si="1"/>
        <v>102.04081632653062</v>
      </c>
      <c r="L19" s="2">
        <v>10</v>
      </c>
      <c r="M19" s="4" t="s">
        <v>29</v>
      </c>
      <c r="N19" s="4" t="s">
        <v>29</v>
      </c>
      <c r="O19" s="4" t="s">
        <v>30</v>
      </c>
      <c r="P19" s="4">
        <v>228922.27</v>
      </c>
      <c r="Q19" s="4">
        <v>228922.27</v>
      </c>
      <c r="R19" s="8">
        <v>228722</v>
      </c>
      <c r="S19" s="7">
        <f t="shared" si="2"/>
        <v>99.912516156684987</v>
      </c>
      <c r="T19" s="7">
        <f t="shared" si="3"/>
        <v>99.912516156684987</v>
      </c>
      <c r="U19" s="9" t="s">
        <v>169</v>
      </c>
      <c r="W19" s="10"/>
      <c r="X19" s="11"/>
    </row>
    <row r="20" spans="1:24" ht="39" hidden="1" customHeight="1">
      <c r="A20" s="207"/>
      <c r="B20" s="4" t="s">
        <v>104</v>
      </c>
      <c r="C20" s="4" t="s">
        <v>27</v>
      </c>
      <c r="D20" s="5"/>
      <c r="E20" s="5"/>
      <c r="F20" s="6" t="e">
        <f t="shared" si="0"/>
        <v>#DIV/0!</v>
      </c>
      <c r="G20" s="2">
        <v>10</v>
      </c>
      <c r="H20" s="5" t="s">
        <v>28</v>
      </c>
      <c r="I20" s="5">
        <v>98</v>
      </c>
      <c r="J20" s="4">
        <v>53</v>
      </c>
      <c r="K20" s="7">
        <f t="shared" si="1"/>
        <v>54.081632653061227</v>
      </c>
      <c r="L20" s="2">
        <v>10</v>
      </c>
      <c r="M20" s="4" t="s">
        <v>148</v>
      </c>
      <c r="N20" s="4" t="s">
        <v>148</v>
      </c>
      <c r="O20" s="4" t="s">
        <v>30</v>
      </c>
      <c r="P20" s="4"/>
      <c r="Q20" s="4"/>
      <c r="R20" s="8"/>
      <c r="S20" s="7" t="e">
        <f t="shared" si="2"/>
        <v>#DIV/0!</v>
      </c>
      <c r="T20" s="7" t="e">
        <f t="shared" si="3"/>
        <v>#DIV/0!</v>
      </c>
      <c r="U20" s="9" t="s">
        <v>169</v>
      </c>
      <c r="W20" s="10"/>
      <c r="X20" s="11"/>
    </row>
    <row r="21" spans="1:24" ht="39" customHeight="1">
      <c r="A21" s="207"/>
      <c r="B21" s="4" t="s">
        <v>41</v>
      </c>
      <c r="C21" s="4" t="s">
        <v>27</v>
      </c>
      <c r="D21" s="5">
        <v>125</v>
      </c>
      <c r="E21" s="5">
        <v>139</v>
      </c>
      <c r="F21" s="6">
        <f t="shared" si="0"/>
        <v>111.20000000000002</v>
      </c>
      <c r="G21" s="2">
        <v>10</v>
      </c>
      <c r="H21" s="5" t="s">
        <v>28</v>
      </c>
      <c r="I21" s="5">
        <v>98</v>
      </c>
      <c r="J21" s="4">
        <v>82</v>
      </c>
      <c r="K21" s="7">
        <f t="shared" si="1"/>
        <v>83.673469387755105</v>
      </c>
      <c r="L21" s="2">
        <v>10</v>
      </c>
      <c r="M21" s="4" t="s">
        <v>29</v>
      </c>
      <c r="N21" s="4" t="s">
        <v>29</v>
      </c>
      <c r="O21" s="4" t="s">
        <v>30</v>
      </c>
      <c r="P21" s="4">
        <v>11238002.130000001</v>
      </c>
      <c r="Q21" s="4">
        <v>11238002.130000001</v>
      </c>
      <c r="R21" s="8">
        <v>11228170.84</v>
      </c>
      <c r="S21" s="7">
        <f t="shared" si="2"/>
        <v>99.912517457406807</v>
      </c>
      <c r="T21" s="7">
        <f t="shared" si="3"/>
        <v>99.912517457406807</v>
      </c>
      <c r="U21" s="9" t="s">
        <v>169</v>
      </c>
      <c r="W21" s="10"/>
      <c r="X21" s="11"/>
    </row>
    <row r="22" spans="1:24" ht="88.5" customHeight="1">
      <c r="B22" s="13" t="s">
        <v>40</v>
      </c>
      <c r="C22" s="4" t="s">
        <v>27</v>
      </c>
      <c r="D22" s="5">
        <v>2</v>
      </c>
      <c r="E22" s="5">
        <v>0</v>
      </c>
      <c r="F22" s="6">
        <f t="shared" si="0"/>
        <v>0</v>
      </c>
      <c r="G22" s="2">
        <v>10</v>
      </c>
      <c r="H22" s="5" t="s">
        <v>28</v>
      </c>
      <c r="I22" s="5">
        <v>98</v>
      </c>
      <c r="J22" s="4">
        <v>0</v>
      </c>
      <c r="K22" s="7">
        <f t="shared" si="1"/>
        <v>0</v>
      </c>
      <c r="L22" s="2">
        <v>10</v>
      </c>
      <c r="M22" s="4" t="s">
        <v>29</v>
      </c>
      <c r="N22" s="4" t="s">
        <v>29</v>
      </c>
      <c r="O22" s="4" t="s">
        <v>30</v>
      </c>
      <c r="P22" s="4">
        <v>208111.15</v>
      </c>
      <c r="Q22" s="4">
        <v>208111.15</v>
      </c>
      <c r="R22" s="8">
        <v>207929.09</v>
      </c>
      <c r="S22" s="7">
        <f t="shared" si="2"/>
        <v>99.912517902092219</v>
      </c>
      <c r="T22" s="7">
        <f t="shared" si="3"/>
        <v>99.912517902092219</v>
      </c>
      <c r="U22" s="9" t="s">
        <v>169</v>
      </c>
      <c r="W22" s="10"/>
      <c r="X22" s="11"/>
    </row>
    <row r="23" spans="1:24" ht="28.5" customHeight="1">
      <c r="B23" s="13" t="s">
        <v>42</v>
      </c>
      <c r="C23" s="4" t="s">
        <v>27</v>
      </c>
      <c r="D23" s="4">
        <v>408778</v>
      </c>
      <c r="E23" s="4">
        <v>367903</v>
      </c>
      <c r="F23" s="222">
        <f t="shared" si="0"/>
        <v>90.000684968369143</v>
      </c>
      <c r="G23" s="4">
        <v>10</v>
      </c>
      <c r="H23" s="5" t="s">
        <v>28</v>
      </c>
      <c r="I23" s="4">
        <v>98</v>
      </c>
      <c r="J23" s="4">
        <v>100</v>
      </c>
      <c r="K23" s="7">
        <f t="shared" si="1"/>
        <v>102.04081632653062</v>
      </c>
      <c r="L23" s="4">
        <v>10</v>
      </c>
      <c r="M23" s="4" t="s">
        <v>29</v>
      </c>
      <c r="N23" s="4" t="s">
        <v>29</v>
      </c>
      <c r="O23" s="4" t="s">
        <v>30</v>
      </c>
      <c r="P23" s="4">
        <v>20061914.899999999</v>
      </c>
      <c r="Q23" s="4">
        <v>20061914.899999999</v>
      </c>
      <c r="R23" s="8">
        <v>20044364.219999999</v>
      </c>
      <c r="S23" s="7">
        <f t="shared" si="2"/>
        <v>99.912517423748014</v>
      </c>
      <c r="T23" s="7">
        <f t="shared" si="3"/>
        <v>99.912517423748014</v>
      </c>
      <c r="U23" s="9" t="s">
        <v>169</v>
      </c>
      <c r="W23" s="10"/>
      <c r="X23" s="11"/>
    </row>
    <row r="24" spans="1:24" ht="35.25" customHeight="1">
      <c r="B24" s="13" t="s">
        <v>43</v>
      </c>
      <c r="C24" s="4" t="s">
        <v>27</v>
      </c>
      <c r="D24" s="4">
        <v>271</v>
      </c>
      <c r="E24" s="4">
        <v>271</v>
      </c>
      <c r="F24" s="4">
        <v>100</v>
      </c>
      <c r="G24" s="4">
        <v>10</v>
      </c>
      <c r="H24" s="5" t="s">
        <v>28</v>
      </c>
      <c r="I24" s="4">
        <v>98</v>
      </c>
      <c r="J24" s="4">
        <v>100</v>
      </c>
      <c r="K24" s="7">
        <f t="shared" si="1"/>
        <v>102.04081632653062</v>
      </c>
      <c r="L24" s="4">
        <v>10</v>
      </c>
      <c r="M24" s="4" t="s">
        <v>29</v>
      </c>
      <c r="N24" s="4" t="s">
        <v>29</v>
      </c>
      <c r="O24" s="4" t="s">
        <v>30</v>
      </c>
      <c r="P24" s="4">
        <v>1297944.1000000001</v>
      </c>
      <c r="Q24" s="4">
        <v>1297944.1000000001</v>
      </c>
      <c r="R24" s="4">
        <v>1297944.1000000001</v>
      </c>
      <c r="S24" s="7">
        <f t="shared" si="2"/>
        <v>100</v>
      </c>
      <c r="T24" s="4">
        <f t="shared" si="3"/>
        <v>100</v>
      </c>
      <c r="U24" s="9" t="s">
        <v>169</v>
      </c>
      <c r="W24" s="10"/>
      <c r="X24" s="10"/>
    </row>
    <row r="25" spans="1:24" ht="18.75">
      <c r="P25" s="14"/>
      <c r="Q25" s="15"/>
      <c r="R25" s="16"/>
      <c r="W25" s="10"/>
      <c r="X25" s="10"/>
    </row>
    <row r="26" spans="1:24" ht="18.75" hidden="1">
      <c r="P26" s="17"/>
      <c r="Q26" s="18"/>
      <c r="R26" s="17"/>
      <c r="W26" s="10"/>
      <c r="X26" s="10"/>
    </row>
    <row r="27" spans="1:24" ht="21" customHeight="1">
      <c r="B27" s="19" t="s">
        <v>170</v>
      </c>
      <c r="C27" s="20"/>
      <c r="D27" s="21"/>
      <c r="E27" s="569" t="s">
        <v>164</v>
      </c>
      <c r="F27" s="569"/>
      <c r="P27" s="22"/>
      <c r="Q27" s="22"/>
      <c r="R27" s="22"/>
      <c r="S27" s="22"/>
      <c r="W27" s="10"/>
      <c r="X27" s="10"/>
    </row>
    <row r="28" spans="1:24" ht="23.25">
      <c r="B28" s="19"/>
      <c r="C28" s="1" t="s">
        <v>46</v>
      </c>
      <c r="D28" s="21"/>
      <c r="E28" s="568" t="s">
        <v>47</v>
      </c>
      <c r="F28" s="568"/>
      <c r="P28" s="228"/>
      <c r="Q28" s="228"/>
      <c r="R28" s="228"/>
      <c r="W28" s="10"/>
      <c r="X28" s="10"/>
    </row>
    <row r="29" spans="1:24" ht="18.75">
      <c r="P29" s="228"/>
      <c r="Q29" s="228"/>
      <c r="R29" s="228"/>
      <c r="W29" s="10"/>
      <c r="X29" s="10"/>
    </row>
    <row r="30" spans="1:24" ht="23.25">
      <c r="B30" s="19" t="s">
        <v>160</v>
      </c>
      <c r="C30" s="20"/>
      <c r="D30" s="21"/>
      <c r="E30" s="569" t="s">
        <v>161</v>
      </c>
      <c r="F30" s="569"/>
      <c r="W30" s="10"/>
      <c r="X30" s="10"/>
    </row>
    <row r="31" spans="1:24" ht="23.25">
      <c r="B31" s="19"/>
      <c r="C31" s="1" t="s">
        <v>46</v>
      </c>
      <c r="D31" s="21"/>
      <c r="E31" s="568" t="s">
        <v>47</v>
      </c>
      <c r="F31" s="568"/>
      <c r="R31" s="228"/>
      <c r="W31" s="10"/>
      <c r="X31" s="10"/>
    </row>
    <row r="32" spans="1:24" ht="18.75">
      <c r="B32" s="24"/>
      <c r="R32" s="228"/>
      <c r="W32" s="10"/>
      <c r="X32" s="10"/>
    </row>
    <row r="33" spans="2:24" ht="18.75">
      <c r="B33" s="25"/>
      <c r="W33" s="10"/>
      <c r="X33" s="10"/>
    </row>
    <row r="34" spans="2:24" ht="18.75">
      <c r="W34" s="10"/>
      <c r="X34" s="10"/>
    </row>
    <row r="35" spans="2:24" ht="15.75">
      <c r="W35" s="26"/>
      <c r="X35" s="26"/>
    </row>
    <row r="36" spans="2:24" ht="15.75">
      <c r="W36" s="26"/>
      <c r="X36" s="26"/>
    </row>
    <row r="37" spans="2:24" ht="15.75">
      <c r="W37" s="26"/>
      <c r="X37" s="26"/>
    </row>
    <row r="38" spans="2:24" ht="15.75">
      <c r="W38" s="26"/>
      <c r="X38" s="26"/>
    </row>
    <row r="39" spans="2:24" ht="15.75">
      <c r="W39" s="26"/>
      <c r="X39" s="26"/>
    </row>
    <row r="40" spans="2:24" ht="15.75">
      <c r="W40" s="26"/>
      <c r="X40" s="26"/>
    </row>
    <row r="41" spans="2:24" ht="15.75">
      <c r="W41" s="26"/>
      <c r="X41" s="26"/>
    </row>
    <row r="42" spans="2:24" ht="15.75">
      <c r="W42" s="26"/>
      <c r="X42" s="26"/>
    </row>
    <row r="43" spans="2:24" ht="15.75">
      <c r="W43" s="26"/>
      <c r="X43" s="26"/>
    </row>
    <row r="44" spans="2:24" ht="15.75">
      <c r="W44" s="26"/>
      <c r="X44" s="26"/>
    </row>
    <row r="45" spans="2:24" ht="15.75">
      <c r="W45" s="26"/>
      <c r="X45" s="26"/>
    </row>
    <row r="46" spans="2:24" ht="15.75">
      <c r="W46" s="26"/>
      <c r="X46" s="26"/>
    </row>
    <row r="47" spans="2:24" ht="15.75">
      <c r="W47" s="26"/>
      <c r="X47" s="26"/>
    </row>
    <row r="48" spans="2:24" ht="15.75">
      <c r="W48" s="26"/>
      <c r="X48" s="26"/>
    </row>
    <row r="49" spans="23:24" ht="15.75">
      <c r="W49" s="26"/>
      <c r="X49" s="26"/>
    </row>
    <row r="50" spans="23:24" ht="15.75">
      <c r="W50" s="26"/>
      <c r="X50" s="26"/>
    </row>
    <row r="51" spans="23:24" ht="15.75">
      <c r="W51" s="26"/>
      <c r="X51" s="26"/>
    </row>
    <row r="52" spans="23:24" ht="15.75">
      <c r="W52" s="26"/>
      <c r="X52" s="26"/>
    </row>
    <row r="53" spans="23:24" ht="15.75">
      <c r="W53" s="26"/>
      <c r="X53" s="26"/>
    </row>
    <row r="54" spans="23:24" ht="15.75">
      <c r="W54" s="26"/>
      <c r="X54" s="26"/>
    </row>
    <row r="55" spans="23:24" ht="15.75">
      <c r="W55" s="26"/>
      <c r="X55" s="26"/>
    </row>
  </sheetData>
  <mergeCells count="47">
    <mergeCell ref="C1:U1"/>
    <mergeCell ref="C2:U2"/>
    <mergeCell ref="B3:B6"/>
    <mergeCell ref="C3:G3"/>
    <mergeCell ref="H3:L3"/>
    <mergeCell ref="M3:M6"/>
    <mergeCell ref="N3:N6"/>
    <mergeCell ref="O3:O6"/>
    <mergeCell ref="P3:P6"/>
    <mergeCell ref="Q3:Q6"/>
    <mergeCell ref="R3:T3"/>
    <mergeCell ref="U3:U6"/>
    <mergeCell ref="C4:C6"/>
    <mergeCell ref="D4:G4"/>
    <mergeCell ref="H4:H6"/>
    <mergeCell ref="I4:L4"/>
    <mergeCell ref="R4:R6"/>
    <mergeCell ref="S4:T4"/>
    <mergeCell ref="D5:D6"/>
    <mergeCell ref="E5:F5"/>
    <mergeCell ref="G5:G6"/>
    <mergeCell ref="I5:I6"/>
    <mergeCell ref="J5:K5"/>
    <mergeCell ref="L5:L6"/>
    <mergeCell ref="S5:S6"/>
    <mergeCell ref="T5:T6"/>
    <mergeCell ref="B7:B8"/>
    <mergeCell ref="C7:C8"/>
    <mergeCell ref="D7:D8"/>
    <mergeCell ref="E7:E8"/>
    <mergeCell ref="G7:G8"/>
    <mergeCell ref="T7:T8"/>
    <mergeCell ref="U7:U8"/>
    <mergeCell ref="E28:F28"/>
    <mergeCell ref="E27:F27"/>
    <mergeCell ref="E31:F31"/>
    <mergeCell ref="E30:F30"/>
    <mergeCell ref="N7:N8"/>
    <mergeCell ref="O7:O8"/>
    <mergeCell ref="P7:P8"/>
    <mergeCell ref="Q7:Q8"/>
    <mergeCell ref="R7:R8"/>
    <mergeCell ref="H7:H8"/>
    <mergeCell ref="I7:I8"/>
    <mergeCell ref="J7:J8"/>
    <mergeCell ref="L7:L8"/>
    <mergeCell ref="M7:M8"/>
  </mergeCells>
  <pageMargins left="0.70899999999999996" right="0.70899999999999996" top="0.748" bottom="0.55100000000000005" header="0.315" footer="0.315"/>
  <pageSetup paperSize="9" scale="34" fitToWidth="0" fitToHeight="0" orientation="landscape" useFirstPageNumber="1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B1:V29"/>
  <sheetViews>
    <sheetView zoomScale="75" workbookViewId="0">
      <pane ySplit="8" topLeftCell="A9" activePane="bottomLeft" state="frozen"/>
      <selection activeCell="B9" sqref="B9:U19"/>
      <selection pane="bottomLeft"/>
    </sheetView>
  </sheetViews>
  <sheetFormatPr defaultColWidth="10" defaultRowHeight="15"/>
  <cols>
    <col min="2" max="2" width="57.42578125" customWidth="1"/>
    <col min="3" max="3" width="29.7109375" customWidth="1"/>
    <col min="4" max="4" width="14.85546875" customWidth="1"/>
    <col min="5" max="5" width="13.7109375" customWidth="1"/>
    <col min="6" max="6" width="13.85546875" customWidth="1"/>
    <col min="7" max="7" width="15.7109375" customWidth="1"/>
    <col min="8" max="8" width="42.5703125" customWidth="1"/>
    <col min="9" max="9" width="14.42578125" customWidth="1"/>
    <col min="10" max="10" width="16.5703125" customWidth="1"/>
    <col min="11" max="11" width="16.28515625" customWidth="1"/>
    <col min="12" max="12" width="9.5703125" customWidth="1"/>
    <col min="13" max="14" width="18.42578125" customWidth="1"/>
    <col min="15" max="15" width="14.42578125" customWidth="1"/>
    <col min="16" max="16" width="23.42578125" customWidth="1"/>
    <col min="17" max="17" width="21.5703125" customWidth="1"/>
    <col min="18" max="18" width="18.28515625" customWidth="1"/>
    <col min="19" max="19" width="13" customWidth="1"/>
    <col min="20" max="20" width="15.140625" customWidth="1"/>
    <col min="21" max="21" width="17.7109375" customWidth="1"/>
  </cols>
  <sheetData>
    <row r="1" spans="2:22" ht="105" customHeight="1">
      <c r="B1" s="585" t="s">
        <v>159</v>
      </c>
      <c r="C1" s="585"/>
      <c r="D1" s="585"/>
      <c r="E1" s="585"/>
      <c r="F1" s="585"/>
      <c r="G1" s="585"/>
      <c r="H1" s="585"/>
      <c r="I1" s="585"/>
      <c r="J1" s="585"/>
      <c r="K1" s="585"/>
      <c r="L1" s="585"/>
      <c r="M1" s="585"/>
      <c r="N1" s="585"/>
      <c r="O1" s="585"/>
      <c r="P1" s="585"/>
      <c r="Q1" s="585"/>
      <c r="R1" s="585"/>
      <c r="S1" s="585"/>
      <c r="T1" s="585"/>
      <c r="U1" s="585"/>
    </row>
    <row r="2" spans="2:22" ht="82.5" customHeight="1">
      <c r="B2" s="586" t="s">
        <v>49</v>
      </c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6"/>
      <c r="N2" s="586"/>
      <c r="O2" s="586"/>
      <c r="P2" s="586"/>
      <c r="Q2" s="586"/>
      <c r="R2" s="586"/>
      <c r="S2" s="586"/>
      <c r="T2" s="586"/>
      <c r="U2" s="586"/>
      <c r="V2" s="587"/>
    </row>
    <row r="3" spans="2:22" ht="52.5" customHeight="1">
      <c r="B3" s="573" t="s">
        <v>1</v>
      </c>
      <c r="C3" s="577" t="s">
        <v>2</v>
      </c>
      <c r="D3" s="588"/>
      <c r="E3" s="588"/>
      <c r="F3" s="588"/>
      <c r="G3" s="578"/>
      <c r="H3" s="577" t="s">
        <v>3</v>
      </c>
      <c r="I3" s="588"/>
      <c r="J3" s="588"/>
      <c r="K3" s="588"/>
      <c r="L3" s="578"/>
      <c r="M3" s="581" t="s">
        <v>4</v>
      </c>
      <c r="N3" s="581" t="s">
        <v>5</v>
      </c>
      <c r="O3" s="581" t="s">
        <v>6</v>
      </c>
      <c r="P3" s="581" t="s">
        <v>7</v>
      </c>
      <c r="Q3" s="581" t="s">
        <v>8</v>
      </c>
      <c r="R3" s="577" t="s">
        <v>9</v>
      </c>
      <c r="S3" s="588"/>
      <c r="T3" s="578"/>
      <c r="U3" s="573" t="s">
        <v>10</v>
      </c>
    </row>
    <row r="4" spans="2:22" ht="18">
      <c r="B4" s="576"/>
      <c r="C4" s="573" t="s">
        <v>11</v>
      </c>
      <c r="D4" s="577" t="s">
        <v>12</v>
      </c>
      <c r="E4" s="588"/>
      <c r="F4" s="588"/>
      <c r="G4" s="578"/>
      <c r="H4" s="590" t="s">
        <v>13</v>
      </c>
      <c r="I4" s="577" t="s">
        <v>12</v>
      </c>
      <c r="J4" s="588"/>
      <c r="K4" s="588"/>
      <c r="L4" s="578"/>
      <c r="M4" s="589"/>
      <c r="N4" s="589"/>
      <c r="O4" s="589"/>
      <c r="P4" s="589"/>
      <c r="Q4" s="589"/>
      <c r="R4" s="573" t="s">
        <v>14</v>
      </c>
      <c r="S4" s="577" t="s">
        <v>15</v>
      </c>
      <c r="T4" s="578"/>
      <c r="U4" s="576"/>
    </row>
    <row r="5" spans="2:22" ht="1.5" customHeight="1">
      <c r="B5" s="576"/>
      <c r="C5" s="576"/>
      <c r="D5" s="579" t="s">
        <v>16</v>
      </c>
      <c r="E5" s="577" t="s">
        <v>17</v>
      </c>
      <c r="F5" s="578"/>
      <c r="G5" s="581" t="s">
        <v>18</v>
      </c>
      <c r="H5" s="591"/>
      <c r="I5" s="581" t="s">
        <v>16</v>
      </c>
      <c r="J5" s="577" t="s">
        <v>17</v>
      </c>
      <c r="K5" s="578"/>
      <c r="L5" s="583" t="s">
        <v>18</v>
      </c>
      <c r="M5" s="589"/>
      <c r="N5" s="589"/>
      <c r="O5" s="589"/>
      <c r="P5" s="589"/>
      <c r="Q5" s="589"/>
      <c r="R5" s="576"/>
      <c r="S5" s="581" t="s">
        <v>19</v>
      </c>
      <c r="T5" s="581" t="s">
        <v>20</v>
      </c>
      <c r="U5" s="576"/>
    </row>
    <row r="6" spans="2:22" ht="42.95" customHeight="1">
      <c r="B6" s="574"/>
      <c r="C6" s="574"/>
      <c r="D6" s="580"/>
      <c r="E6" s="29" t="s">
        <v>21</v>
      </c>
      <c r="F6" s="30" t="s">
        <v>22</v>
      </c>
      <c r="G6" s="582"/>
      <c r="H6" s="592"/>
      <c r="I6" s="582"/>
      <c r="J6" s="31" t="s">
        <v>21</v>
      </c>
      <c r="K6" s="31" t="s">
        <v>22</v>
      </c>
      <c r="L6" s="584"/>
      <c r="M6" s="582"/>
      <c r="N6" s="582"/>
      <c r="O6" s="582"/>
      <c r="P6" s="582"/>
      <c r="Q6" s="582"/>
      <c r="R6" s="574"/>
      <c r="S6" s="582"/>
      <c r="T6" s="582"/>
      <c r="U6" s="574"/>
    </row>
    <row r="7" spans="2:22" ht="18">
      <c r="B7" s="573">
        <v>1</v>
      </c>
      <c r="C7" s="573">
        <v>2</v>
      </c>
      <c r="D7" s="573">
        <v>3</v>
      </c>
      <c r="E7" s="573">
        <v>4</v>
      </c>
      <c r="F7" s="33">
        <v>5</v>
      </c>
      <c r="G7" s="573">
        <v>6</v>
      </c>
      <c r="H7" s="573">
        <v>7</v>
      </c>
      <c r="I7" s="573">
        <v>8</v>
      </c>
      <c r="J7" s="573">
        <v>9</v>
      </c>
      <c r="K7" s="33">
        <v>10</v>
      </c>
      <c r="L7" s="573">
        <v>11</v>
      </c>
      <c r="M7" s="573">
        <v>12</v>
      </c>
      <c r="N7" s="573">
        <v>13</v>
      </c>
      <c r="O7" s="573">
        <v>14</v>
      </c>
      <c r="P7" s="573">
        <v>15</v>
      </c>
      <c r="Q7" s="573">
        <v>16</v>
      </c>
      <c r="R7" s="573">
        <v>17</v>
      </c>
      <c r="S7" s="33">
        <v>18</v>
      </c>
      <c r="T7" s="573">
        <v>19</v>
      </c>
      <c r="U7" s="573">
        <v>20</v>
      </c>
    </row>
    <row r="8" spans="2:22" ht="54">
      <c r="B8" s="574"/>
      <c r="C8" s="574"/>
      <c r="D8" s="574"/>
      <c r="E8" s="574"/>
      <c r="F8" s="34" t="s">
        <v>23</v>
      </c>
      <c r="G8" s="574"/>
      <c r="H8" s="574"/>
      <c r="I8" s="574"/>
      <c r="J8" s="574"/>
      <c r="K8" s="34" t="s">
        <v>24</v>
      </c>
      <c r="L8" s="574"/>
      <c r="M8" s="574"/>
      <c r="N8" s="574"/>
      <c r="O8" s="574"/>
      <c r="P8" s="574"/>
      <c r="Q8" s="574"/>
      <c r="R8" s="574"/>
      <c r="S8" s="34" t="s">
        <v>25</v>
      </c>
      <c r="T8" s="574"/>
      <c r="U8" s="574"/>
    </row>
    <row r="9" spans="2:22" ht="45">
      <c r="B9" s="32" t="s">
        <v>26</v>
      </c>
      <c r="C9" s="35" t="s">
        <v>27</v>
      </c>
      <c r="D9" s="36">
        <v>590</v>
      </c>
      <c r="E9" s="37">
        <v>591</v>
      </c>
      <c r="F9" s="38">
        <f t="shared" ref="F9:F20" si="0">E9/D9*100</f>
        <v>100.16949152542374</v>
      </c>
      <c r="G9" s="35">
        <v>10</v>
      </c>
      <c r="H9" s="39" t="s">
        <v>28</v>
      </c>
      <c r="I9" s="36">
        <v>100</v>
      </c>
      <c r="J9" s="37">
        <v>98</v>
      </c>
      <c r="K9" s="40">
        <f t="shared" ref="K9:K20" si="1">J9/I9*100</f>
        <v>98</v>
      </c>
      <c r="L9" s="35"/>
      <c r="M9" s="35" t="s">
        <v>148</v>
      </c>
      <c r="N9" s="35" t="s">
        <v>148</v>
      </c>
      <c r="O9" s="35" t="s">
        <v>30</v>
      </c>
      <c r="P9" s="41">
        <v>54929967</v>
      </c>
      <c r="Q9" s="41">
        <v>54929967</v>
      </c>
      <c r="R9" s="41">
        <v>54929967</v>
      </c>
      <c r="S9" s="42">
        <f t="shared" ref="S9:S20" si="2">R9/P9*100</f>
        <v>100</v>
      </c>
      <c r="T9" s="42">
        <f t="shared" ref="T9:T20" si="3">R9/Q9*100</f>
        <v>100</v>
      </c>
      <c r="U9" s="9" t="s">
        <v>169</v>
      </c>
    </row>
    <row r="10" spans="2:22" ht="75.75" customHeight="1">
      <c r="B10" s="32" t="s">
        <v>154</v>
      </c>
      <c r="C10" s="35" t="s">
        <v>27</v>
      </c>
      <c r="D10" s="36">
        <v>2</v>
      </c>
      <c r="E10" s="37">
        <v>2</v>
      </c>
      <c r="F10" s="38">
        <f t="shared" si="0"/>
        <v>100</v>
      </c>
      <c r="G10" s="35">
        <v>10</v>
      </c>
      <c r="H10" s="39" t="s">
        <v>155</v>
      </c>
      <c r="I10" s="36">
        <v>100</v>
      </c>
      <c r="J10" s="37">
        <v>100</v>
      </c>
      <c r="K10" s="40">
        <f t="shared" si="1"/>
        <v>100</v>
      </c>
      <c r="L10" s="35"/>
      <c r="M10" s="35" t="s">
        <v>148</v>
      </c>
      <c r="N10" s="35" t="s">
        <v>148</v>
      </c>
      <c r="O10" s="35" t="s">
        <v>30</v>
      </c>
      <c r="P10" s="41">
        <v>22330.400000000001</v>
      </c>
      <c r="Q10" s="41">
        <v>22330.400000000001</v>
      </c>
      <c r="R10" s="41">
        <v>22330.400000000001</v>
      </c>
      <c r="S10" s="42">
        <f t="shared" si="2"/>
        <v>100</v>
      </c>
      <c r="T10" s="42">
        <f t="shared" si="3"/>
        <v>100</v>
      </c>
      <c r="U10" s="9" t="s">
        <v>169</v>
      </c>
    </row>
    <row r="11" spans="2:22" ht="75.75" customHeight="1">
      <c r="B11" s="32" t="s">
        <v>50</v>
      </c>
      <c r="C11" s="35" t="s">
        <v>27</v>
      </c>
      <c r="D11" s="36">
        <v>15</v>
      </c>
      <c r="E11" s="37">
        <v>15</v>
      </c>
      <c r="F11" s="38">
        <f t="shared" si="0"/>
        <v>100</v>
      </c>
      <c r="G11" s="35">
        <v>10</v>
      </c>
      <c r="H11" s="39" t="s">
        <v>28</v>
      </c>
      <c r="I11" s="36">
        <v>100</v>
      </c>
      <c r="J11" s="37">
        <v>100</v>
      </c>
      <c r="K11" s="40">
        <f t="shared" si="1"/>
        <v>100</v>
      </c>
      <c r="L11" s="35"/>
      <c r="M11" s="35" t="s">
        <v>148</v>
      </c>
      <c r="N11" s="35" t="s">
        <v>148</v>
      </c>
      <c r="O11" s="35" t="s">
        <v>30</v>
      </c>
      <c r="P11" s="41">
        <v>1879762</v>
      </c>
      <c r="Q11" s="41">
        <v>1879762</v>
      </c>
      <c r="R11" s="41">
        <v>1879762</v>
      </c>
      <c r="S11" s="42">
        <f t="shared" si="2"/>
        <v>100</v>
      </c>
      <c r="T11" s="42">
        <f t="shared" si="3"/>
        <v>100</v>
      </c>
      <c r="U11" s="9" t="s">
        <v>169</v>
      </c>
    </row>
    <row r="12" spans="2:22" ht="103.5" customHeight="1">
      <c r="B12" s="32" t="s">
        <v>51</v>
      </c>
      <c r="C12" s="35" t="s">
        <v>27</v>
      </c>
      <c r="D12" s="36">
        <v>2</v>
      </c>
      <c r="E12" s="37">
        <v>2</v>
      </c>
      <c r="F12" s="38">
        <f t="shared" si="0"/>
        <v>100</v>
      </c>
      <c r="G12" s="35">
        <v>10</v>
      </c>
      <c r="H12" s="39" t="s">
        <v>28</v>
      </c>
      <c r="I12" s="36">
        <v>100</v>
      </c>
      <c r="J12" s="37">
        <v>100</v>
      </c>
      <c r="K12" s="40">
        <f t="shared" si="1"/>
        <v>100</v>
      </c>
      <c r="L12" s="35"/>
      <c r="M12" s="35" t="s">
        <v>148</v>
      </c>
      <c r="N12" s="35" t="s">
        <v>148</v>
      </c>
      <c r="O12" s="35" t="s">
        <v>30</v>
      </c>
      <c r="P12" s="41">
        <v>64876</v>
      </c>
      <c r="Q12" s="41">
        <v>64876</v>
      </c>
      <c r="R12" s="41">
        <v>64876</v>
      </c>
      <c r="S12" s="42">
        <f t="shared" si="2"/>
        <v>100</v>
      </c>
      <c r="T12" s="42">
        <f t="shared" si="3"/>
        <v>100</v>
      </c>
      <c r="U12" s="9" t="s">
        <v>169</v>
      </c>
    </row>
    <row r="13" spans="2:22" ht="45">
      <c r="B13" s="32" t="s">
        <v>34</v>
      </c>
      <c r="C13" s="35" t="s">
        <v>27</v>
      </c>
      <c r="D13" s="36">
        <v>750</v>
      </c>
      <c r="E13" s="37">
        <v>736</v>
      </c>
      <c r="F13" s="38">
        <f t="shared" si="0"/>
        <v>98.133333333333326</v>
      </c>
      <c r="G13" s="35">
        <v>10</v>
      </c>
      <c r="H13" s="39" t="s">
        <v>28</v>
      </c>
      <c r="I13" s="36">
        <v>100</v>
      </c>
      <c r="J13" s="37">
        <v>94</v>
      </c>
      <c r="K13" s="40">
        <f t="shared" si="1"/>
        <v>94</v>
      </c>
      <c r="L13" s="35"/>
      <c r="M13" s="35" t="s">
        <v>148</v>
      </c>
      <c r="N13" s="35" t="s">
        <v>148</v>
      </c>
      <c r="O13" s="35" t="s">
        <v>30</v>
      </c>
      <c r="P13" s="41">
        <v>58837271</v>
      </c>
      <c r="Q13" s="41">
        <v>58837271</v>
      </c>
      <c r="R13" s="41">
        <v>58837271</v>
      </c>
      <c r="S13" s="42">
        <f t="shared" si="2"/>
        <v>100</v>
      </c>
      <c r="T13" s="42">
        <f t="shared" si="3"/>
        <v>100</v>
      </c>
      <c r="U13" s="9" t="s">
        <v>169</v>
      </c>
    </row>
    <row r="14" spans="2:22" ht="76.5" customHeight="1">
      <c r="B14" s="32" t="s">
        <v>52</v>
      </c>
      <c r="C14" s="35" t="s">
        <v>27</v>
      </c>
      <c r="D14" s="36">
        <v>2</v>
      </c>
      <c r="E14" s="37">
        <v>2</v>
      </c>
      <c r="F14" s="38">
        <f t="shared" si="0"/>
        <v>100</v>
      </c>
      <c r="G14" s="35">
        <v>10</v>
      </c>
      <c r="H14" s="39" t="s">
        <v>28</v>
      </c>
      <c r="I14" s="36">
        <v>100</v>
      </c>
      <c r="J14" s="37">
        <v>100</v>
      </c>
      <c r="K14" s="40">
        <f t="shared" si="1"/>
        <v>100</v>
      </c>
      <c r="L14" s="35"/>
      <c r="M14" s="35" t="s">
        <v>148</v>
      </c>
      <c r="N14" s="35" t="s">
        <v>148</v>
      </c>
      <c r="O14" s="35" t="s">
        <v>30</v>
      </c>
      <c r="P14" s="41">
        <v>89321.61</v>
      </c>
      <c r="Q14" s="41">
        <v>89321.61</v>
      </c>
      <c r="R14" s="41">
        <v>89321.61</v>
      </c>
      <c r="S14" s="42">
        <f t="shared" si="2"/>
        <v>100</v>
      </c>
      <c r="T14" s="42">
        <f t="shared" si="3"/>
        <v>100</v>
      </c>
      <c r="U14" s="9" t="s">
        <v>169</v>
      </c>
    </row>
    <row r="15" spans="2:22" ht="54.75" customHeight="1">
      <c r="B15" s="44" t="s">
        <v>53</v>
      </c>
      <c r="C15" s="35" t="s">
        <v>27</v>
      </c>
      <c r="D15" s="36">
        <v>15</v>
      </c>
      <c r="E15" s="37">
        <v>15</v>
      </c>
      <c r="F15" s="38">
        <f t="shared" si="0"/>
        <v>100</v>
      </c>
      <c r="G15" s="35">
        <v>10</v>
      </c>
      <c r="H15" s="39" t="s">
        <v>28</v>
      </c>
      <c r="I15" s="34">
        <v>100</v>
      </c>
      <c r="J15" s="34">
        <v>90</v>
      </c>
      <c r="K15" s="40">
        <f t="shared" si="1"/>
        <v>90</v>
      </c>
      <c r="L15" s="35"/>
      <c r="M15" s="35" t="s">
        <v>148</v>
      </c>
      <c r="N15" s="35" t="s">
        <v>148</v>
      </c>
      <c r="O15" s="35" t="s">
        <v>30</v>
      </c>
      <c r="P15" s="41">
        <v>593120</v>
      </c>
      <c r="Q15" s="41">
        <v>593120</v>
      </c>
      <c r="R15" s="41">
        <v>593120</v>
      </c>
      <c r="S15" s="42">
        <f t="shared" si="2"/>
        <v>100</v>
      </c>
      <c r="T15" s="42">
        <f t="shared" si="3"/>
        <v>100</v>
      </c>
      <c r="U15" s="9" t="s">
        <v>169</v>
      </c>
    </row>
    <row r="16" spans="2:22" ht="90">
      <c r="B16" s="44" t="s">
        <v>54</v>
      </c>
      <c r="C16" s="35" t="s">
        <v>27</v>
      </c>
      <c r="D16" s="36">
        <v>1</v>
      </c>
      <c r="E16" s="37">
        <v>1</v>
      </c>
      <c r="F16" s="38">
        <f t="shared" si="0"/>
        <v>100</v>
      </c>
      <c r="G16" s="35">
        <v>10</v>
      </c>
      <c r="H16" s="39" t="s">
        <v>28</v>
      </c>
      <c r="I16" s="34">
        <v>100</v>
      </c>
      <c r="J16" s="34">
        <v>100</v>
      </c>
      <c r="K16" s="40">
        <f t="shared" si="1"/>
        <v>100</v>
      </c>
      <c r="L16" s="35"/>
      <c r="M16" s="35" t="s">
        <v>148</v>
      </c>
      <c r="N16" s="35" t="s">
        <v>148</v>
      </c>
      <c r="O16" s="35" t="s">
        <v>30</v>
      </c>
      <c r="P16" s="41">
        <v>58223.44</v>
      </c>
      <c r="Q16" s="41">
        <v>58223.44</v>
      </c>
      <c r="R16" s="41">
        <v>58223.44</v>
      </c>
      <c r="S16" s="42">
        <f t="shared" si="2"/>
        <v>100</v>
      </c>
      <c r="T16" s="42">
        <f t="shared" si="3"/>
        <v>100</v>
      </c>
      <c r="U16" s="9" t="s">
        <v>169</v>
      </c>
    </row>
    <row r="17" spans="2:21" ht="111.75" customHeight="1">
      <c r="B17" s="44" t="s">
        <v>55</v>
      </c>
      <c r="C17" s="35" t="s">
        <v>27</v>
      </c>
      <c r="D17" s="36">
        <v>155</v>
      </c>
      <c r="E17" s="37">
        <v>152</v>
      </c>
      <c r="F17" s="38">
        <f t="shared" si="0"/>
        <v>98.064516129032256</v>
      </c>
      <c r="G17" s="35">
        <v>10</v>
      </c>
      <c r="H17" s="39" t="s">
        <v>28</v>
      </c>
      <c r="I17" s="34">
        <v>100</v>
      </c>
      <c r="J17" s="34">
        <v>100</v>
      </c>
      <c r="K17" s="40">
        <f t="shared" si="1"/>
        <v>100</v>
      </c>
      <c r="L17" s="35"/>
      <c r="M17" s="35" t="s">
        <v>148</v>
      </c>
      <c r="N17" s="35" t="s">
        <v>148</v>
      </c>
      <c r="O17" s="35" t="s">
        <v>30</v>
      </c>
      <c r="P17" s="41">
        <v>7134281</v>
      </c>
      <c r="Q17" s="41">
        <v>7134281</v>
      </c>
      <c r="R17" s="41">
        <v>7134281</v>
      </c>
      <c r="S17" s="42">
        <f t="shared" si="2"/>
        <v>100</v>
      </c>
      <c r="T17" s="42">
        <f t="shared" si="3"/>
        <v>100</v>
      </c>
      <c r="U17" s="9" t="s">
        <v>169</v>
      </c>
    </row>
    <row r="18" spans="2:21" ht="45">
      <c r="B18" s="44" t="s">
        <v>56</v>
      </c>
      <c r="C18" s="35" t="s">
        <v>27</v>
      </c>
      <c r="D18" s="35">
        <v>130</v>
      </c>
      <c r="E18" s="35">
        <v>122</v>
      </c>
      <c r="F18" s="42">
        <f t="shared" si="0"/>
        <v>93.84615384615384</v>
      </c>
      <c r="G18" s="35">
        <v>10</v>
      </c>
      <c r="H18" s="39" t="s">
        <v>28</v>
      </c>
      <c r="I18" s="34">
        <v>100</v>
      </c>
      <c r="J18" s="34">
        <v>96</v>
      </c>
      <c r="K18" s="40">
        <f t="shared" si="1"/>
        <v>96</v>
      </c>
      <c r="L18" s="35"/>
      <c r="M18" s="35" t="s">
        <v>148</v>
      </c>
      <c r="N18" s="35" t="s">
        <v>148</v>
      </c>
      <c r="O18" s="35" t="s">
        <v>30</v>
      </c>
      <c r="P18" s="41">
        <v>8391488.9100000001</v>
      </c>
      <c r="Q18" s="35">
        <v>8391488.9100000001</v>
      </c>
      <c r="R18" s="35">
        <v>8391488.9100000001</v>
      </c>
      <c r="S18" s="42">
        <f t="shared" si="2"/>
        <v>100</v>
      </c>
      <c r="T18" s="42">
        <f t="shared" si="3"/>
        <v>100</v>
      </c>
      <c r="U18" s="9" t="s">
        <v>169</v>
      </c>
    </row>
    <row r="19" spans="2:21" ht="54">
      <c r="B19" s="32" t="s">
        <v>42</v>
      </c>
      <c r="C19" s="35" t="s">
        <v>57</v>
      </c>
      <c r="D19" s="45">
        <v>105570</v>
      </c>
      <c r="E19" s="46">
        <v>105570</v>
      </c>
      <c r="F19" s="47">
        <f t="shared" si="0"/>
        <v>100</v>
      </c>
      <c r="G19" s="35">
        <v>10</v>
      </c>
      <c r="H19" s="35" t="s">
        <v>58</v>
      </c>
      <c r="I19" s="45">
        <v>64</v>
      </c>
      <c r="J19" s="46">
        <v>64</v>
      </c>
      <c r="K19" s="40">
        <f t="shared" si="1"/>
        <v>100</v>
      </c>
      <c r="L19" s="35"/>
      <c r="M19" s="35" t="s">
        <v>148</v>
      </c>
      <c r="N19" s="35" t="s">
        <v>148</v>
      </c>
      <c r="O19" s="35" t="s">
        <v>30</v>
      </c>
      <c r="P19" s="41">
        <v>496712.86</v>
      </c>
      <c r="Q19" s="41">
        <v>496712.86</v>
      </c>
      <c r="R19" s="41">
        <v>496712.86</v>
      </c>
      <c r="S19" s="42">
        <f t="shared" si="2"/>
        <v>100</v>
      </c>
      <c r="T19" s="42">
        <f t="shared" si="3"/>
        <v>100</v>
      </c>
      <c r="U19" s="9" t="s">
        <v>169</v>
      </c>
    </row>
    <row r="20" spans="2:21" ht="36">
      <c r="B20" s="32" t="s">
        <v>43</v>
      </c>
      <c r="C20" s="35" t="s">
        <v>59</v>
      </c>
      <c r="D20" s="45">
        <v>294</v>
      </c>
      <c r="E20" s="46">
        <v>294</v>
      </c>
      <c r="F20" s="47">
        <f t="shared" si="0"/>
        <v>100</v>
      </c>
      <c r="G20" s="35">
        <v>10</v>
      </c>
      <c r="H20" s="35" t="s">
        <v>60</v>
      </c>
      <c r="I20" s="45">
        <v>100</v>
      </c>
      <c r="J20" s="46">
        <v>100</v>
      </c>
      <c r="K20" s="40">
        <f t="shared" si="1"/>
        <v>100</v>
      </c>
      <c r="L20" s="35"/>
      <c r="M20" s="35" t="s">
        <v>148</v>
      </c>
      <c r="N20" s="35" t="s">
        <v>148</v>
      </c>
      <c r="O20" s="35" t="s">
        <v>30</v>
      </c>
      <c r="P20" s="41">
        <v>1196666.3999999999</v>
      </c>
      <c r="Q20" s="41">
        <v>1196666.3999999999</v>
      </c>
      <c r="R20" s="41">
        <v>1196666.3999999999</v>
      </c>
      <c r="S20" s="42">
        <f t="shared" si="2"/>
        <v>100</v>
      </c>
      <c r="T20" s="42">
        <f t="shared" si="3"/>
        <v>100</v>
      </c>
      <c r="U20" s="9" t="s">
        <v>169</v>
      </c>
    </row>
    <row r="21" spans="2:21" ht="26.25" customHeight="1">
      <c r="P21" s="23">
        <f>SUM(P9:P20)</f>
        <v>133694020.62</v>
      </c>
      <c r="Q21" s="23">
        <f>SUM(Q9:Q20)</f>
        <v>133694020.62</v>
      </c>
      <c r="R21" s="23">
        <f>SUM(R9:R20)</f>
        <v>133694020.62</v>
      </c>
    </row>
    <row r="24" spans="2:21" ht="23.25">
      <c r="B24" s="19" t="s">
        <v>170</v>
      </c>
      <c r="C24" s="20"/>
      <c r="D24" s="21"/>
      <c r="E24" s="569" t="s">
        <v>171</v>
      </c>
      <c r="F24" s="569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23"/>
      <c r="S24" s="48"/>
      <c r="T24" s="48"/>
    </row>
    <row r="25" spans="2:21" ht="23.25">
      <c r="B25" s="19"/>
      <c r="C25" s="1" t="s">
        <v>46</v>
      </c>
      <c r="D25" s="21"/>
      <c r="E25" s="575" t="s">
        <v>47</v>
      </c>
      <c r="F25" s="575"/>
    </row>
    <row r="26" spans="2:21" ht="23.25">
      <c r="B26" s="19"/>
      <c r="C26" s="1"/>
      <c r="D26" s="21"/>
      <c r="E26" s="1"/>
      <c r="F26" s="1"/>
    </row>
    <row r="27" spans="2:21" ht="23.25">
      <c r="B27" s="19"/>
      <c r="C27" s="19"/>
      <c r="D27" s="19"/>
      <c r="E27" s="21"/>
      <c r="F27" s="21"/>
    </row>
    <row r="28" spans="2:21" ht="23.25">
      <c r="B28" s="19" t="s">
        <v>61</v>
      </c>
      <c r="C28" s="20"/>
      <c r="D28" s="21"/>
      <c r="E28" s="569" t="s">
        <v>62</v>
      </c>
      <c r="F28" s="569"/>
    </row>
    <row r="29" spans="2:21" ht="23.25">
      <c r="B29" s="19"/>
      <c r="C29" s="1" t="s">
        <v>46</v>
      </c>
      <c r="D29" s="21"/>
      <c r="E29" s="575" t="s">
        <v>47</v>
      </c>
      <c r="F29" s="575"/>
    </row>
  </sheetData>
  <mergeCells count="47">
    <mergeCell ref="B1:U1"/>
    <mergeCell ref="B2:V2"/>
    <mergeCell ref="B3:B6"/>
    <mergeCell ref="C3:G3"/>
    <mergeCell ref="H3:L3"/>
    <mergeCell ref="M3:M6"/>
    <mergeCell ref="N3:N6"/>
    <mergeCell ref="O3:O6"/>
    <mergeCell ref="P3:P6"/>
    <mergeCell ref="Q3:Q6"/>
    <mergeCell ref="R3:T3"/>
    <mergeCell ref="U3:U6"/>
    <mergeCell ref="C4:C6"/>
    <mergeCell ref="D4:G4"/>
    <mergeCell ref="H4:H6"/>
    <mergeCell ref="I4:L4"/>
    <mergeCell ref="R4:R6"/>
    <mergeCell ref="S4:T4"/>
    <mergeCell ref="D5:D6"/>
    <mergeCell ref="E5:F5"/>
    <mergeCell ref="G5:G6"/>
    <mergeCell ref="I5:I6"/>
    <mergeCell ref="J5:K5"/>
    <mergeCell ref="L5:L6"/>
    <mergeCell ref="S5:S6"/>
    <mergeCell ref="T5:T6"/>
    <mergeCell ref="B7:B8"/>
    <mergeCell ref="C7:C8"/>
    <mergeCell ref="D7:D8"/>
    <mergeCell ref="E7:E8"/>
    <mergeCell ref="G7:G8"/>
    <mergeCell ref="T7:T8"/>
    <mergeCell ref="U7:U8"/>
    <mergeCell ref="E25:F25"/>
    <mergeCell ref="E24:F24"/>
    <mergeCell ref="E29:F29"/>
    <mergeCell ref="E28:F28"/>
    <mergeCell ref="N7:N8"/>
    <mergeCell ref="O7:O8"/>
    <mergeCell ref="P7:P8"/>
    <mergeCell ref="Q7:Q8"/>
    <mergeCell ref="R7:R8"/>
    <mergeCell ref="H7:H8"/>
    <mergeCell ref="I7:I8"/>
    <mergeCell ref="J7:J8"/>
    <mergeCell ref="L7:L8"/>
    <mergeCell ref="M7:M8"/>
  </mergeCells>
  <pageMargins left="0.70899999999999996" right="0.70899999999999996" top="0.748" bottom="0.748" header="0.315" footer="0.315"/>
  <pageSetup paperSize="9" scale="32" fitToHeight="0" orientation="landscape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26"/>
  <sheetViews>
    <sheetView zoomScale="75" workbookViewId="0">
      <pane ySplit="8" topLeftCell="A9" activePane="bottomLeft" state="frozen"/>
      <selection activeCell="B9" sqref="B9:U20"/>
      <selection pane="bottomLeft"/>
    </sheetView>
  </sheetViews>
  <sheetFormatPr defaultColWidth="10" defaultRowHeight="15"/>
  <cols>
    <col min="2" max="2" width="49.28515625" customWidth="1"/>
    <col min="3" max="3" width="29.7109375" customWidth="1"/>
    <col min="4" max="4" width="14.85546875" customWidth="1"/>
    <col min="5" max="5" width="13.7109375" customWidth="1"/>
    <col min="6" max="6" width="13.85546875" customWidth="1"/>
    <col min="7" max="7" width="15.7109375" customWidth="1"/>
    <col min="8" max="8" width="42.5703125" customWidth="1"/>
    <col min="9" max="9" width="14.42578125" customWidth="1"/>
    <col min="10" max="10" width="16.5703125" customWidth="1"/>
    <col min="11" max="11" width="15.5703125" customWidth="1"/>
    <col min="12" max="12" width="17.85546875" customWidth="1"/>
    <col min="13" max="13" width="17.140625" customWidth="1"/>
    <col min="14" max="14" width="19.5703125" customWidth="1"/>
    <col min="15" max="15" width="14.42578125" customWidth="1"/>
    <col min="16" max="16" width="23.42578125" customWidth="1"/>
    <col min="17" max="17" width="21.5703125" customWidth="1"/>
    <col min="18" max="18" width="18.28515625" customWidth="1"/>
    <col min="19" max="19" width="13" customWidth="1"/>
    <col min="20" max="20" width="15.140625" customWidth="1"/>
    <col min="21" max="21" width="17.7109375" customWidth="1"/>
  </cols>
  <sheetData>
    <row r="1" spans="2:21" ht="96.75" customHeight="1">
      <c r="C1" s="585" t="s">
        <v>153</v>
      </c>
      <c r="D1" s="593"/>
      <c r="E1" s="593"/>
      <c r="F1" s="593"/>
      <c r="G1" s="593"/>
      <c r="H1" s="593"/>
      <c r="I1" s="593"/>
      <c r="J1" s="593"/>
      <c r="K1" s="593"/>
      <c r="L1" s="593"/>
      <c r="M1" s="593"/>
      <c r="N1" s="593"/>
      <c r="O1" s="593"/>
      <c r="P1" s="593"/>
      <c r="Q1" s="593"/>
      <c r="R1" s="593"/>
      <c r="S1" s="593"/>
      <c r="T1" s="593"/>
      <c r="U1" s="593"/>
    </row>
    <row r="2" spans="2:21" ht="57.75" customHeight="1">
      <c r="C2" s="594" t="s">
        <v>63</v>
      </c>
      <c r="D2" s="594"/>
      <c r="E2" s="594"/>
      <c r="F2" s="594"/>
      <c r="G2" s="594"/>
      <c r="H2" s="594"/>
      <c r="I2" s="594"/>
      <c r="J2" s="594"/>
      <c r="K2" s="594"/>
      <c r="L2" s="594"/>
      <c r="M2" s="594"/>
      <c r="N2" s="594"/>
      <c r="O2" s="594"/>
      <c r="P2" s="594"/>
      <c r="Q2" s="594"/>
      <c r="R2" s="594"/>
      <c r="S2" s="594"/>
      <c r="T2" s="594"/>
      <c r="U2" s="594"/>
    </row>
    <row r="3" spans="2:21" ht="36.75" customHeight="1">
      <c r="B3" s="573" t="s">
        <v>1</v>
      </c>
      <c r="C3" s="577" t="s">
        <v>2</v>
      </c>
      <c r="D3" s="588"/>
      <c r="E3" s="588"/>
      <c r="F3" s="588"/>
      <c r="G3" s="578"/>
      <c r="H3" s="577" t="s">
        <v>3</v>
      </c>
      <c r="I3" s="588"/>
      <c r="J3" s="588"/>
      <c r="K3" s="588"/>
      <c r="L3" s="578"/>
      <c r="M3" s="581" t="s">
        <v>4</v>
      </c>
      <c r="N3" s="581" t="s">
        <v>5</v>
      </c>
      <c r="O3" s="581" t="s">
        <v>6</v>
      </c>
      <c r="P3" s="581" t="s">
        <v>7</v>
      </c>
      <c r="Q3" s="581" t="s">
        <v>8</v>
      </c>
      <c r="R3" s="577" t="s">
        <v>9</v>
      </c>
      <c r="S3" s="588"/>
      <c r="T3" s="578"/>
      <c r="U3" s="573" t="s">
        <v>10</v>
      </c>
    </row>
    <row r="4" spans="2:21" ht="23.25" customHeight="1">
      <c r="B4" s="576"/>
      <c r="C4" s="573" t="s">
        <v>11</v>
      </c>
      <c r="D4" s="577" t="s">
        <v>12</v>
      </c>
      <c r="E4" s="588"/>
      <c r="F4" s="588"/>
      <c r="G4" s="578"/>
      <c r="H4" s="595" t="s">
        <v>13</v>
      </c>
      <c r="I4" s="577" t="s">
        <v>12</v>
      </c>
      <c r="J4" s="588"/>
      <c r="K4" s="588"/>
      <c r="L4" s="578"/>
      <c r="M4" s="589"/>
      <c r="N4" s="589"/>
      <c r="O4" s="589"/>
      <c r="P4" s="589"/>
      <c r="Q4" s="589"/>
      <c r="R4" s="573" t="s">
        <v>14</v>
      </c>
      <c r="S4" s="577" t="s">
        <v>15</v>
      </c>
      <c r="T4" s="578"/>
      <c r="U4" s="576"/>
    </row>
    <row r="5" spans="2:21" ht="1.5" customHeight="1">
      <c r="B5" s="576"/>
      <c r="C5" s="576"/>
      <c r="D5" s="579" t="s">
        <v>16</v>
      </c>
      <c r="E5" s="577" t="s">
        <v>17</v>
      </c>
      <c r="F5" s="578"/>
      <c r="G5" s="581" t="s">
        <v>18</v>
      </c>
      <c r="H5" s="596"/>
      <c r="I5" s="581" t="s">
        <v>16</v>
      </c>
      <c r="J5" s="577" t="s">
        <v>17</v>
      </c>
      <c r="K5" s="578"/>
      <c r="L5" s="583" t="s">
        <v>18</v>
      </c>
      <c r="M5" s="589"/>
      <c r="N5" s="589"/>
      <c r="O5" s="589"/>
      <c r="P5" s="589"/>
      <c r="Q5" s="589"/>
      <c r="R5" s="576"/>
      <c r="S5" s="581" t="s">
        <v>19</v>
      </c>
      <c r="T5" s="581" t="s">
        <v>20</v>
      </c>
      <c r="U5" s="576"/>
    </row>
    <row r="6" spans="2:21" ht="129" customHeight="1">
      <c r="B6" s="574"/>
      <c r="C6" s="574"/>
      <c r="D6" s="580"/>
      <c r="E6" s="29" t="s">
        <v>21</v>
      </c>
      <c r="F6" s="30" t="s">
        <v>22</v>
      </c>
      <c r="G6" s="582"/>
      <c r="H6" s="597"/>
      <c r="I6" s="582"/>
      <c r="J6" s="31" t="s">
        <v>21</v>
      </c>
      <c r="K6" s="31" t="s">
        <v>22</v>
      </c>
      <c r="L6" s="584"/>
      <c r="M6" s="582"/>
      <c r="N6" s="582"/>
      <c r="O6" s="582"/>
      <c r="P6" s="582"/>
      <c r="Q6" s="582"/>
      <c r="R6" s="574"/>
      <c r="S6" s="582"/>
      <c r="T6" s="582"/>
      <c r="U6" s="574"/>
    </row>
    <row r="7" spans="2:21" ht="18">
      <c r="B7" s="573">
        <v>1</v>
      </c>
      <c r="C7" s="573">
        <v>2</v>
      </c>
      <c r="D7" s="573">
        <v>3</v>
      </c>
      <c r="E7" s="573">
        <v>4</v>
      </c>
      <c r="F7" s="33">
        <v>5</v>
      </c>
      <c r="G7" s="573">
        <v>6</v>
      </c>
      <c r="H7" s="573">
        <v>7</v>
      </c>
      <c r="I7" s="573">
        <v>8</v>
      </c>
      <c r="J7" s="573">
        <v>9</v>
      </c>
      <c r="K7" s="33">
        <v>10</v>
      </c>
      <c r="L7" s="573">
        <v>11</v>
      </c>
      <c r="M7" s="573">
        <v>12</v>
      </c>
      <c r="N7" s="573">
        <v>13</v>
      </c>
      <c r="O7" s="573">
        <v>14</v>
      </c>
      <c r="P7" s="573">
        <v>15</v>
      </c>
      <c r="Q7" s="573">
        <v>16</v>
      </c>
      <c r="R7" s="573">
        <v>17</v>
      </c>
      <c r="S7" s="33">
        <v>18</v>
      </c>
      <c r="T7" s="573">
        <v>19</v>
      </c>
      <c r="U7" s="573">
        <v>20</v>
      </c>
    </row>
    <row r="8" spans="2:21" ht="54">
      <c r="B8" s="574"/>
      <c r="C8" s="574"/>
      <c r="D8" s="574"/>
      <c r="E8" s="574"/>
      <c r="F8" s="34" t="s">
        <v>23</v>
      </c>
      <c r="G8" s="574"/>
      <c r="H8" s="574"/>
      <c r="I8" s="574"/>
      <c r="J8" s="574"/>
      <c r="K8" s="34" t="s">
        <v>24</v>
      </c>
      <c r="L8" s="574"/>
      <c r="M8" s="574"/>
      <c r="N8" s="574"/>
      <c r="O8" s="574"/>
      <c r="P8" s="574"/>
      <c r="Q8" s="574"/>
      <c r="R8" s="574"/>
      <c r="S8" s="34" t="s">
        <v>25</v>
      </c>
      <c r="T8" s="574"/>
      <c r="U8" s="576"/>
    </row>
    <row r="9" spans="2:21" ht="57" customHeight="1">
      <c r="B9" s="32" t="s">
        <v>26</v>
      </c>
      <c r="C9" s="35" t="s">
        <v>27</v>
      </c>
      <c r="D9" s="36">
        <v>1318</v>
      </c>
      <c r="E9" s="37">
        <v>1318</v>
      </c>
      <c r="F9" s="38">
        <f t="shared" ref="F9:F18" si="0">E9/D9*100</f>
        <v>100</v>
      </c>
      <c r="G9" s="35">
        <v>10</v>
      </c>
      <c r="H9" s="39" t="s">
        <v>28</v>
      </c>
      <c r="I9" s="49">
        <v>98</v>
      </c>
      <c r="J9" s="50">
        <v>98</v>
      </c>
      <c r="K9" s="42">
        <f t="shared" ref="K9:K18" si="1">J9/I9*100</f>
        <v>100</v>
      </c>
      <c r="L9" s="35">
        <v>10</v>
      </c>
      <c r="M9" s="35" t="s">
        <v>29</v>
      </c>
      <c r="N9" s="35" t="s">
        <v>29</v>
      </c>
      <c r="O9" s="35" t="s">
        <v>30</v>
      </c>
      <c r="P9" s="41">
        <v>113860201.41</v>
      </c>
      <c r="Q9" s="41">
        <v>113860201.41</v>
      </c>
      <c r="R9" s="41">
        <f>102418000.85-14205.6</f>
        <v>102403795.25</v>
      </c>
      <c r="S9" s="42">
        <f t="shared" ref="S9:S18" si="2">R9/P9*100</f>
        <v>89.938182070531795</v>
      </c>
      <c r="T9" s="51">
        <f t="shared" ref="T9:T18" si="3">R9/Q9*100</f>
        <v>89.938182070531795</v>
      </c>
      <c r="U9" s="9" t="s">
        <v>169</v>
      </c>
    </row>
    <row r="10" spans="2:21" ht="100.5" customHeight="1">
      <c r="B10" s="32" t="s">
        <v>64</v>
      </c>
      <c r="C10" s="35" t="s">
        <v>27</v>
      </c>
      <c r="D10" s="36">
        <v>33</v>
      </c>
      <c r="E10" s="37">
        <v>33</v>
      </c>
      <c r="F10" s="38">
        <f t="shared" si="0"/>
        <v>100</v>
      </c>
      <c r="G10" s="35">
        <v>10</v>
      </c>
      <c r="H10" s="39" t="s">
        <v>28</v>
      </c>
      <c r="I10" s="52">
        <v>98</v>
      </c>
      <c r="J10" s="50">
        <v>98</v>
      </c>
      <c r="K10" s="42">
        <f t="shared" si="1"/>
        <v>100</v>
      </c>
      <c r="L10" s="35">
        <v>10</v>
      </c>
      <c r="M10" s="35" t="s">
        <v>29</v>
      </c>
      <c r="N10" s="35" t="s">
        <v>29</v>
      </c>
      <c r="O10" s="35" t="s">
        <v>30</v>
      </c>
      <c r="P10" s="41">
        <v>2419393.0099999998</v>
      </c>
      <c r="Q10" s="41">
        <v>2419393.0099999998</v>
      </c>
      <c r="R10" s="41">
        <f>2176290-14205.66</f>
        <v>2162084.34</v>
      </c>
      <c r="S10" s="42">
        <f t="shared" si="2"/>
        <v>89.364742770749757</v>
      </c>
      <c r="T10" s="42">
        <f t="shared" si="3"/>
        <v>89.364742770749757</v>
      </c>
      <c r="U10" s="9" t="s">
        <v>169</v>
      </c>
    </row>
    <row r="11" spans="2:21" ht="77.25" customHeight="1">
      <c r="B11" s="32" t="s">
        <v>65</v>
      </c>
      <c r="C11" s="35" t="s">
        <v>27</v>
      </c>
      <c r="D11" s="36">
        <v>6</v>
      </c>
      <c r="E11" s="37">
        <v>6</v>
      </c>
      <c r="F11" s="38">
        <f t="shared" si="0"/>
        <v>100</v>
      </c>
      <c r="G11" s="35">
        <v>10</v>
      </c>
      <c r="H11" s="39" t="s">
        <v>28</v>
      </c>
      <c r="I11" s="52">
        <v>98</v>
      </c>
      <c r="J11" s="50">
        <v>100</v>
      </c>
      <c r="K11" s="42">
        <f t="shared" si="1"/>
        <v>102.04081632653062</v>
      </c>
      <c r="L11" s="35">
        <v>10</v>
      </c>
      <c r="M11" s="35" t="s">
        <v>29</v>
      </c>
      <c r="N11" s="35" t="s">
        <v>29</v>
      </c>
      <c r="O11" s="35" t="s">
        <v>30</v>
      </c>
      <c r="P11" s="41">
        <v>1085260.01</v>
      </c>
      <c r="Q11" s="41">
        <v>1085260.01</v>
      </c>
      <c r="R11" s="41">
        <f>976500-10205.66</f>
        <v>966294.34</v>
      </c>
      <c r="S11" s="42">
        <f t="shared" si="2"/>
        <v>89.038049047803753</v>
      </c>
      <c r="T11" s="42">
        <f t="shared" si="3"/>
        <v>89.038049047803753</v>
      </c>
      <c r="U11" s="9" t="s">
        <v>169</v>
      </c>
    </row>
    <row r="12" spans="2:21" ht="107.25" customHeight="1">
      <c r="B12" s="53" t="s">
        <v>66</v>
      </c>
      <c r="C12" s="35" t="s">
        <v>27</v>
      </c>
      <c r="D12" s="36">
        <v>1</v>
      </c>
      <c r="E12" s="37">
        <v>1</v>
      </c>
      <c r="F12" s="38">
        <f t="shared" si="0"/>
        <v>100</v>
      </c>
      <c r="G12" s="35">
        <v>10</v>
      </c>
      <c r="H12" s="39" t="s">
        <v>28</v>
      </c>
      <c r="I12" s="52">
        <v>98</v>
      </c>
      <c r="J12" s="50">
        <v>98</v>
      </c>
      <c r="K12" s="42">
        <f t="shared" si="1"/>
        <v>100</v>
      </c>
      <c r="L12" s="35">
        <v>10</v>
      </c>
      <c r="M12" s="35" t="s">
        <v>29</v>
      </c>
      <c r="N12" s="35" t="s">
        <v>29</v>
      </c>
      <c r="O12" s="35" t="s">
        <v>30</v>
      </c>
      <c r="P12" s="41">
        <v>204130.84</v>
      </c>
      <c r="Q12" s="41">
        <v>204130.84</v>
      </c>
      <c r="R12" s="41">
        <f>183234.26</f>
        <v>183234.26</v>
      </c>
      <c r="S12" s="42">
        <f t="shared" si="2"/>
        <v>89.763144069754489</v>
      </c>
      <c r="T12" s="42">
        <f t="shared" si="3"/>
        <v>89.763144069754489</v>
      </c>
      <c r="U12" s="9" t="s">
        <v>169</v>
      </c>
    </row>
    <row r="13" spans="2:21" ht="104.25" customHeight="1">
      <c r="B13" s="44" t="s">
        <v>67</v>
      </c>
      <c r="C13" s="35" t="s">
        <v>27</v>
      </c>
      <c r="D13" s="36">
        <v>2</v>
      </c>
      <c r="E13" s="37">
        <v>2</v>
      </c>
      <c r="F13" s="38">
        <f t="shared" si="0"/>
        <v>100</v>
      </c>
      <c r="G13" s="35">
        <v>10</v>
      </c>
      <c r="H13" s="39" t="s">
        <v>28</v>
      </c>
      <c r="I13" s="54">
        <v>98</v>
      </c>
      <c r="J13" s="35">
        <v>98</v>
      </c>
      <c r="K13" s="42">
        <f t="shared" si="1"/>
        <v>100</v>
      </c>
      <c r="L13" s="35">
        <v>10</v>
      </c>
      <c r="M13" s="35" t="s">
        <v>29</v>
      </c>
      <c r="N13" s="35" t="s">
        <v>29</v>
      </c>
      <c r="O13" s="35" t="s">
        <v>30</v>
      </c>
      <c r="P13" s="41">
        <v>339214.97</v>
      </c>
      <c r="Q13" s="41">
        <v>339214.97</v>
      </c>
      <c r="R13" s="41">
        <f>305390.68-1205.66</f>
        <v>304185.02</v>
      </c>
      <c r="S13" s="42">
        <f t="shared" si="2"/>
        <v>89.67322992850228</v>
      </c>
      <c r="T13" s="42">
        <f t="shared" si="3"/>
        <v>89.67322992850228</v>
      </c>
      <c r="U13" s="9" t="s">
        <v>169</v>
      </c>
    </row>
    <row r="14" spans="2:21" ht="81" customHeight="1">
      <c r="B14" s="32" t="s">
        <v>68</v>
      </c>
      <c r="C14" s="35" t="s">
        <v>27</v>
      </c>
      <c r="D14" s="36">
        <v>1309</v>
      </c>
      <c r="E14" s="37">
        <v>1309</v>
      </c>
      <c r="F14" s="38">
        <f t="shared" si="0"/>
        <v>100</v>
      </c>
      <c r="G14" s="35">
        <v>10</v>
      </c>
      <c r="H14" s="39" t="s">
        <v>28</v>
      </c>
      <c r="I14" s="35">
        <v>98</v>
      </c>
      <c r="J14" s="35">
        <v>98</v>
      </c>
      <c r="K14" s="42">
        <f t="shared" si="1"/>
        <v>100</v>
      </c>
      <c r="L14" s="35">
        <v>10</v>
      </c>
      <c r="M14" s="35" t="s">
        <v>29</v>
      </c>
      <c r="N14" s="35" t="s">
        <v>29</v>
      </c>
      <c r="O14" s="35" t="s">
        <v>30</v>
      </c>
      <c r="P14" s="41">
        <v>98670334.319999993</v>
      </c>
      <c r="Q14" s="41">
        <v>98670334.319999993</v>
      </c>
      <c r="R14" s="41">
        <f>88850006.32-14205.66-23602.89</f>
        <v>88812197.769999996</v>
      </c>
      <c r="S14" s="42">
        <f t="shared" si="2"/>
        <v>90.00901677496212</v>
      </c>
      <c r="T14" s="42">
        <f t="shared" si="3"/>
        <v>90.00901677496212</v>
      </c>
      <c r="U14" s="9" t="s">
        <v>169</v>
      </c>
    </row>
    <row r="15" spans="2:21" ht="105" customHeight="1">
      <c r="B15" s="44" t="s">
        <v>69</v>
      </c>
      <c r="C15" s="35" t="s">
        <v>27</v>
      </c>
      <c r="D15" s="36">
        <v>60</v>
      </c>
      <c r="E15" s="37">
        <v>60</v>
      </c>
      <c r="F15" s="38">
        <f t="shared" si="0"/>
        <v>100</v>
      </c>
      <c r="G15" s="35">
        <v>10</v>
      </c>
      <c r="H15" s="39" t="s">
        <v>28</v>
      </c>
      <c r="I15" s="54">
        <v>99</v>
      </c>
      <c r="J15" s="35">
        <v>100</v>
      </c>
      <c r="K15" s="42">
        <f t="shared" si="1"/>
        <v>101.01010101010101</v>
      </c>
      <c r="L15" s="35">
        <v>10</v>
      </c>
      <c r="M15" s="35" t="s">
        <v>29</v>
      </c>
      <c r="N15" s="35" t="s">
        <v>29</v>
      </c>
      <c r="O15" s="35" t="s">
        <v>30</v>
      </c>
      <c r="P15" s="41">
        <v>6695248.4699999997</v>
      </c>
      <c r="Q15" s="41">
        <v>6695248.4699999997</v>
      </c>
      <c r="R15" s="41">
        <f>6025000.25-14205.66</f>
        <v>6010794.5899999999</v>
      </c>
      <c r="S15" s="42">
        <f t="shared" si="2"/>
        <v>89.777020478524534</v>
      </c>
      <c r="T15" s="42">
        <f t="shared" si="3"/>
        <v>89.777020478524534</v>
      </c>
      <c r="U15" s="9" t="s">
        <v>169</v>
      </c>
    </row>
    <row r="16" spans="2:21" ht="120" customHeight="1">
      <c r="B16" s="44" t="s">
        <v>70</v>
      </c>
      <c r="C16" s="35" t="s">
        <v>27</v>
      </c>
      <c r="D16" s="35">
        <v>142</v>
      </c>
      <c r="E16" s="35">
        <v>142</v>
      </c>
      <c r="F16" s="42">
        <f t="shared" si="0"/>
        <v>100</v>
      </c>
      <c r="G16" s="35">
        <v>10</v>
      </c>
      <c r="H16" s="55" t="s">
        <v>28</v>
      </c>
      <c r="I16" s="54">
        <v>99</v>
      </c>
      <c r="J16" s="35">
        <v>100</v>
      </c>
      <c r="K16" s="42">
        <f t="shared" si="1"/>
        <v>101.01010101010101</v>
      </c>
      <c r="L16" s="35">
        <v>10</v>
      </c>
      <c r="M16" s="35" t="s">
        <v>29</v>
      </c>
      <c r="N16" s="35" t="s">
        <v>29</v>
      </c>
      <c r="O16" s="35" t="s">
        <v>30</v>
      </c>
      <c r="P16" s="41">
        <v>7629973.8799999999</v>
      </c>
      <c r="Q16" s="35">
        <v>7629973.8799999999</v>
      </c>
      <c r="R16" s="35">
        <f>6865902.39-14205.66</f>
        <v>6851696.7299999995</v>
      </c>
      <c r="S16" s="42">
        <f t="shared" si="2"/>
        <v>89.799740310513357</v>
      </c>
      <c r="T16" s="42">
        <f t="shared" si="3"/>
        <v>89.799740310513357</v>
      </c>
      <c r="U16" s="9" t="s">
        <v>169</v>
      </c>
    </row>
    <row r="17" spans="2:21" ht="51" customHeight="1">
      <c r="B17" s="32" t="s">
        <v>42</v>
      </c>
      <c r="C17" s="35" t="s">
        <v>57</v>
      </c>
      <c r="D17" s="45">
        <v>63236.25</v>
      </c>
      <c r="E17" s="46">
        <v>63236.25</v>
      </c>
      <c r="F17" s="47">
        <f t="shared" si="0"/>
        <v>100</v>
      </c>
      <c r="G17" s="35">
        <v>10</v>
      </c>
      <c r="H17" s="35" t="s">
        <v>71</v>
      </c>
      <c r="I17" s="56">
        <v>100</v>
      </c>
      <c r="J17" s="57">
        <v>50</v>
      </c>
      <c r="K17" s="42">
        <f t="shared" si="1"/>
        <v>50</v>
      </c>
      <c r="L17" s="35">
        <v>10</v>
      </c>
      <c r="M17" s="35" t="s">
        <v>29</v>
      </c>
      <c r="N17" s="35" t="s">
        <v>29</v>
      </c>
      <c r="O17" s="35" t="s">
        <v>30</v>
      </c>
      <c r="P17" s="41">
        <v>19878011.460000001</v>
      </c>
      <c r="Q17" s="41">
        <v>19878011.460000001</v>
      </c>
      <c r="R17" s="41">
        <f>17900005.61-14205.78-7102.77</f>
        <v>17878697.059999999</v>
      </c>
      <c r="S17" s="42">
        <f t="shared" si="2"/>
        <v>89.942080453957033</v>
      </c>
      <c r="T17" s="42">
        <f t="shared" si="3"/>
        <v>89.942080453957033</v>
      </c>
      <c r="U17" s="9" t="s">
        <v>169</v>
      </c>
    </row>
    <row r="18" spans="2:21" ht="36">
      <c r="B18" s="32" t="s">
        <v>43</v>
      </c>
      <c r="C18" s="35" t="s">
        <v>59</v>
      </c>
      <c r="D18" s="45">
        <v>500</v>
      </c>
      <c r="E18" s="46">
        <v>500</v>
      </c>
      <c r="F18" s="47">
        <f t="shared" si="0"/>
        <v>100</v>
      </c>
      <c r="G18" s="35">
        <v>10</v>
      </c>
      <c r="H18" s="35" t="s">
        <v>60</v>
      </c>
      <c r="I18" s="58">
        <v>100</v>
      </c>
      <c r="J18" s="57">
        <v>100</v>
      </c>
      <c r="K18" s="42">
        <f t="shared" si="1"/>
        <v>100</v>
      </c>
      <c r="L18" s="35">
        <v>10</v>
      </c>
      <c r="M18" s="35" t="s">
        <v>29</v>
      </c>
      <c r="N18" s="35" t="s">
        <v>150</v>
      </c>
      <c r="O18" s="35" t="s">
        <v>30</v>
      </c>
      <c r="P18" s="41">
        <v>1909875</v>
      </c>
      <c r="Q18" s="41">
        <v>1909875</v>
      </c>
      <c r="R18" s="41">
        <v>1908875</v>
      </c>
      <c r="S18" s="42">
        <f t="shared" si="2"/>
        <v>99.947640552392173</v>
      </c>
      <c r="T18" s="42">
        <f t="shared" si="3"/>
        <v>99.947640552392173</v>
      </c>
      <c r="U18" s="9" t="s">
        <v>169</v>
      </c>
    </row>
    <row r="19" spans="2:21" ht="33.6" customHeight="1">
      <c r="P19" s="23">
        <f>SUM(P9:P18)</f>
        <v>252691643.37</v>
      </c>
      <c r="Q19" s="23">
        <f>SUM(Q9:Q18)</f>
        <v>252691643.37</v>
      </c>
      <c r="R19" s="23">
        <f>SUM(R9:R18)</f>
        <v>227481854.36000001</v>
      </c>
      <c r="T19" s="59"/>
      <c r="U19" s="60"/>
    </row>
    <row r="21" spans="2:21" ht="45.75">
      <c r="B21" s="189" t="s">
        <v>170</v>
      </c>
      <c r="C21" s="20"/>
      <c r="D21" s="21"/>
      <c r="E21" s="569" t="s">
        <v>164</v>
      </c>
      <c r="F21" s="569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22"/>
      <c r="S21" s="48"/>
      <c r="T21" s="48"/>
      <c r="U21" s="48"/>
    </row>
    <row r="22" spans="2:21" ht="23.25">
      <c r="B22" s="19"/>
      <c r="C22" s="1" t="s">
        <v>46</v>
      </c>
      <c r="D22" s="21"/>
      <c r="E22" s="575" t="s">
        <v>47</v>
      </c>
      <c r="F22" s="575"/>
      <c r="R22" s="207"/>
    </row>
    <row r="23" spans="2:21" ht="23.25">
      <c r="B23" s="19"/>
      <c r="C23" s="1"/>
      <c r="D23" s="21"/>
      <c r="E23" s="1"/>
      <c r="F23" s="1"/>
    </row>
    <row r="24" spans="2:21" ht="23.25">
      <c r="B24" s="19"/>
      <c r="C24" s="19"/>
      <c r="D24" s="19"/>
      <c r="E24" s="21"/>
      <c r="F24" s="21"/>
    </row>
    <row r="25" spans="2:21" ht="23.25">
      <c r="B25" s="19" t="s">
        <v>61</v>
      </c>
      <c r="C25" s="20"/>
      <c r="D25" s="21"/>
      <c r="E25" s="569" t="s">
        <v>74</v>
      </c>
      <c r="F25" s="569"/>
    </row>
    <row r="26" spans="2:21" ht="23.25">
      <c r="B26" s="19"/>
      <c r="C26" s="1" t="s">
        <v>46</v>
      </c>
      <c r="D26" s="21"/>
      <c r="E26" s="575" t="s">
        <v>47</v>
      </c>
      <c r="F26" s="575"/>
    </row>
  </sheetData>
  <mergeCells count="47">
    <mergeCell ref="C1:U1"/>
    <mergeCell ref="C2:U2"/>
    <mergeCell ref="B3:B6"/>
    <mergeCell ref="C3:G3"/>
    <mergeCell ref="H3:L3"/>
    <mergeCell ref="M3:M6"/>
    <mergeCell ref="N3:N6"/>
    <mergeCell ref="O3:O6"/>
    <mergeCell ref="P3:P6"/>
    <mergeCell ref="Q3:Q6"/>
    <mergeCell ref="R3:T3"/>
    <mergeCell ref="U3:U6"/>
    <mergeCell ref="C4:C6"/>
    <mergeCell ref="D4:G4"/>
    <mergeCell ref="H4:H6"/>
    <mergeCell ref="I4:L4"/>
    <mergeCell ref="R4:R6"/>
    <mergeCell ref="S4:T4"/>
    <mergeCell ref="D5:D6"/>
    <mergeCell ref="E5:F5"/>
    <mergeCell ref="G5:G6"/>
    <mergeCell ref="I5:I6"/>
    <mergeCell ref="J5:K5"/>
    <mergeCell ref="L5:L6"/>
    <mergeCell ref="S5:S6"/>
    <mergeCell ref="T5:T6"/>
    <mergeCell ref="B7:B8"/>
    <mergeCell ref="C7:C8"/>
    <mergeCell ref="D7:D8"/>
    <mergeCell ref="E7:E8"/>
    <mergeCell ref="G7:G8"/>
    <mergeCell ref="E26:F26"/>
    <mergeCell ref="T7:T8"/>
    <mergeCell ref="U7:U8"/>
    <mergeCell ref="E21:F21"/>
    <mergeCell ref="E22:F22"/>
    <mergeCell ref="E25:F25"/>
    <mergeCell ref="N7:N8"/>
    <mergeCell ref="O7:O8"/>
    <mergeCell ref="P7:P8"/>
    <mergeCell ref="Q7:Q8"/>
    <mergeCell ref="R7:R8"/>
    <mergeCell ref="H7:H8"/>
    <mergeCell ref="I7:I8"/>
    <mergeCell ref="J7:J8"/>
    <mergeCell ref="L7:L8"/>
    <mergeCell ref="M7:M8"/>
  </mergeCells>
  <pageMargins left="0.70899999999999996" right="0.70899999999999996" top="0.748" bottom="0.748" header="0.315" footer="0.315"/>
  <pageSetup paperSize="9" scale="33" fitToHeight="0" orientation="landscape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33"/>
  <sheetViews>
    <sheetView zoomScale="60" workbookViewId="0">
      <pane xSplit="1" ySplit="8" topLeftCell="B9" activePane="bottomRight" state="frozen"/>
      <selection activeCell="B9" sqref="B9:U21"/>
      <selection pane="topRight"/>
      <selection pane="bottomLeft"/>
      <selection pane="bottomRight" activeCell="B9" sqref="B9"/>
    </sheetView>
  </sheetViews>
  <sheetFormatPr defaultColWidth="10" defaultRowHeight="15"/>
  <cols>
    <col min="2" max="2" width="49.28515625" customWidth="1"/>
    <col min="3" max="3" width="29.7109375" customWidth="1"/>
    <col min="4" max="4" width="14.85546875" customWidth="1"/>
    <col min="5" max="5" width="13.7109375" customWidth="1"/>
    <col min="6" max="6" width="13.85546875" customWidth="1"/>
    <col min="7" max="7" width="15.7109375" customWidth="1"/>
    <col min="8" max="8" width="42.5703125" customWidth="1"/>
    <col min="9" max="9" width="14.42578125" customWidth="1"/>
    <col min="10" max="10" width="16.5703125" customWidth="1"/>
    <col min="11" max="11" width="15.5703125" customWidth="1"/>
    <col min="12" max="12" width="20" customWidth="1"/>
    <col min="13" max="13" width="20.28515625" customWidth="1"/>
    <col min="14" max="14" width="22.5703125" customWidth="1"/>
    <col min="15" max="15" width="14.42578125" customWidth="1"/>
    <col min="16" max="16" width="23.42578125" customWidth="1"/>
    <col min="17" max="17" width="27" customWidth="1"/>
    <col min="18" max="18" width="22.85546875" customWidth="1"/>
    <col min="19" max="19" width="13" customWidth="1"/>
    <col min="20" max="20" width="15.140625" customWidth="1"/>
    <col min="21" max="21" width="17.7109375" customWidth="1"/>
  </cols>
  <sheetData>
    <row r="1" spans="2:21" ht="81" customHeight="1">
      <c r="C1" s="585" t="s">
        <v>172</v>
      </c>
      <c r="D1" s="585"/>
      <c r="E1" s="585"/>
      <c r="F1" s="585"/>
      <c r="G1" s="585"/>
      <c r="H1" s="585"/>
      <c r="I1" s="585"/>
      <c r="J1" s="585"/>
      <c r="K1" s="585"/>
      <c r="L1" s="585"/>
      <c r="M1" s="585"/>
      <c r="N1" s="585"/>
      <c r="O1" s="585"/>
      <c r="P1" s="585"/>
      <c r="Q1" s="585"/>
      <c r="R1" s="585"/>
      <c r="S1" s="585"/>
      <c r="T1" s="585"/>
      <c r="U1" s="585"/>
    </row>
    <row r="2" spans="2:21" ht="67.5" customHeight="1">
      <c r="C2" s="594" t="s">
        <v>75</v>
      </c>
      <c r="D2" s="594"/>
      <c r="E2" s="594"/>
      <c r="F2" s="594"/>
      <c r="G2" s="594"/>
      <c r="H2" s="594"/>
      <c r="I2" s="594"/>
      <c r="J2" s="594"/>
      <c r="K2" s="594"/>
      <c r="L2" s="594"/>
      <c r="M2" s="594"/>
      <c r="N2" s="594"/>
      <c r="O2" s="594"/>
      <c r="P2" s="594"/>
      <c r="Q2" s="594"/>
      <c r="R2" s="594"/>
      <c r="S2" s="594"/>
      <c r="T2" s="594"/>
      <c r="U2" s="594"/>
    </row>
    <row r="3" spans="2:21" ht="52.5" customHeight="1">
      <c r="B3" s="573" t="s">
        <v>1</v>
      </c>
      <c r="C3" s="577" t="s">
        <v>2</v>
      </c>
      <c r="D3" s="588"/>
      <c r="E3" s="588"/>
      <c r="F3" s="588"/>
      <c r="G3" s="578"/>
      <c r="H3" s="577" t="s">
        <v>3</v>
      </c>
      <c r="I3" s="588"/>
      <c r="J3" s="588"/>
      <c r="K3" s="588"/>
      <c r="L3" s="578"/>
      <c r="M3" s="581" t="s">
        <v>4</v>
      </c>
      <c r="N3" s="581" t="s">
        <v>5</v>
      </c>
      <c r="O3" s="581" t="s">
        <v>6</v>
      </c>
      <c r="P3" s="581" t="s">
        <v>7</v>
      </c>
      <c r="Q3" s="581" t="s">
        <v>8</v>
      </c>
      <c r="R3" s="577" t="s">
        <v>9</v>
      </c>
      <c r="S3" s="588"/>
      <c r="T3" s="578"/>
      <c r="U3" s="573" t="s">
        <v>10</v>
      </c>
    </row>
    <row r="4" spans="2:21" ht="18">
      <c r="B4" s="576"/>
      <c r="C4" s="573" t="s">
        <v>11</v>
      </c>
      <c r="D4" s="577" t="s">
        <v>12</v>
      </c>
      <c r="E4" s="588"/>
      <c r="F4" s="588"/>
      <c r="G4" s="578"/>
      <c r="H4" s="590" t="s">
        <v>13</v>
      </c>
      <c r="I4" s="577" t="s">
        <v>12</v>
      </c>
      <c r="J4" s="588"/>
      <c r="K4" s="588"/>
      <c r="L4" s="578"/>
      <c r="M4" s="589"/>
      <c r="N4" s="589"/>
      <c r="O4" s="589"/>
      <c r="P4" s="589"/>
      <c r="Q4" s="589"/>
      <c r="R4" s="573" t="s">
        <v>14</v>
      </c>
      <c r="S4" s="577" t="s">
        <v>15</v>
      </c>
      <c r="T4" s="578"/>
      <c r="U4" s="576"/>
    </row>
    <row r="5" spans="2:21" ht="53.25" customHeight="1">
      <c r="B5" s="576"/>
      <c r="C5" s="576"/>
      <c r="D5" s="579" t="s">
        <v>16</v>
      </c>
      <c r="E5" s="577" t="s">
        <v>17</v>
      </c>
      <c r="F5" s="578"/>
      <c r="G5" s="581" t="s">
        <v>18</v>
      </c>
      <c r="H5" s="591"/>
      <c r="I5" s="581" t="s">
        <v>16</v>
      </c>
      <c r="J5" s="577" t="s">
        <v>17</v>
      </c>
      <c r="K5" s="578"/>
      <c r="L5" s="583" t="s">
        <v>18</v>
      </c>
      <c r="M5" s="589"/>
      <c r="N5" s="589"/>
      <c r="O5" s="589"/>
      <c r="P5" s="589"/>
      <c r="Q5" s="589"/>
      <c r="R5" s="576"/>
      <c r="S5" s="581" t="s">
        <v>19</v>
      </c>
      <c r="T5" s="581" t="s">
        <v>20</v>
      </c>
      <c r="U5" s="576"/>
    </row>
    <row r="6" spans="2:21" ht="124.5" customHeight="1">
      <c r="B6" s="574"/>
      <c r="C6" s="574"/>
      <c r="D6" s="580"/>
      <c r="E6" s="29" t="s">
        <v>21</v>
      </c>
      <c r="F6" s="30" t="s">
        <v>22</v>
      </c>
      <c r="G6" s="582"/>
      <c r="H6" s="592"/>
      <c r="I6" s="582"/>
      <c r="J6" s="31" t="s">
        <v>21</v>
      </c>
      <c r="K6" s="31" t="s">
        <v>22</v>
      </c>
      <c r="L6" s="584"/>
      <c r="M6" s="582"/>
      <c r="N6" s="582"/>
      <c r="O6" s="582"/>
      <c r="P6" s="582"/>
      <c r="Q6" s="582"/>
      <c r="R6" s="574"/>
      <c r="S6" s="582"/>
      <c r="T6" s="582"/>
      <c r="U6" s="602"/>
    </row>
    <row r="7" spans="2:21" ht="18">
      <c r="B7" s="573">
        <v>1</v>
      </c>
      <c r="C7" s="573">
        <v>2</v>
      </c>
      <c r="D7" s="573">
        <v>3</v>
      </c>
      <c r="E7" s="573">
        <v>4</v>
      </c>
      <c r="F7" s="33">
        <v>5</v>
      </c>
      <c r="G7" s="573">
        <v>6</v>
      </c>
      <c r="H7" s="573">
        <v>7</v>
      </c>
      <c r="I7" s="573">
        <v>8</v>
      </c>
      <c r="J7" s="573">
        <v>9</v>
      </c>
      <c r="K7" s="33">
        <v>10</v>
      </c>
      <c r="L7" s="573">
        <v>11</v>
      </c>
      <c r="M7" s="573">
        <v>12</v>
      </c>
      <c r="N7" s="573">
        <v>13</v>
      </c>
      <c r="O7" s="573">
        <v>14</v>
      </c>
      <c r="P7" s="573">
        <v>15</v>
      </c>
      <c r="Q7" s="573">
        <v>16</v>
      </c>
      <c r="R7" s="573">
        <v>17</v>
      </c>
      <c r="S7" s="33">
        <v>18</v>
      </c>
      <c r="T7" s="598">
        <v>19</v>
      </c>
      <c r="U7" s="600">
        <v>20</v>
      </c>
    </row>
    <row r="8" spans="2:21" ht="54">
      <c r="B8" s="574"/>
      <c r="C8" s="574"/>
      <c r="D8" s="574"/>
      <c r="E8" s="574"/>
      <c r="F8" s="34" t="s">
        <v>23</v>
      </c>
      <c r="G8" s="574"/>
      <c r="H8" s="574"/>
      <c r="I8" s="574"/>
      <c r="J8" s="574"/>
      <c r="K8" s="34" t="s">
        <v>24</v>
      </c>
      <c r="L8" s="574"/>
      <c r="M8" s="574"/>
      <c r="N8" s="574"/>
      <c r="O8" s="574"/>
      <c r="P8" s="574"/>
      <c r="Q8" s="574"/>
      <c r="R8" s="574"/>
      <c r="S8" s="34" t="s">
        <v>25</v>
      </c>
      <c r="T8" s="599"/>
      <c r="U8" s="601"/>
    </row>
    <row r="9" spans="2:21" ht="54">
      <c r="B9" s="32" t="s">
        <v>26</v>
      </c>
      <c r="C9" s="35" t="s">
        <v>27</v>
      </c>
      <c r="D9" s="36">
        <v>691</v>
      </c>
      <c r="E9" s="37">
        <v>729</v>
      </c>
      <c r="F9" s="38">
        <f>E9/D9*100</f>
        <v>105.49927641099855</v>
      </c>
      <c r="G9" s="35">
        <v>10</v>
      </c>
      <c r="H9" s="39" t="s">
        <v>28</v>
      </c>
      <c r="I9" s="49">
        <v>98</v>
      </c>
      <c r="J9" s="50">
        <v>99</v>
      </c>
      <c r="K9" s="42">
        <f t="shared" ref="K9:K20" si="0">J9/I9*100</f>
        <v>101.0204081632653</v>
      </c>
      <c r="L9" s="35"/>
      <c r="M9" s="35" t="s">
        <v>29</v>
      </c>
      <c r="N9" s="35" t="s">
        <v>29</v>
      </c>
      <c r="O9" s="35" t="s">
        <v>30</v>
      </c>
      <c r="P9" s="61">
        <v>59521457.609999999</v>
      </c>
      <c r="Q9" s="61">
        <v>59521457.609999999</v>
      </c>
      <c r="R9" s="61">
        <v>59521457.609999999</v>
      </c>
      <c r="S9" s="42">
        <f t="shared" ref="S9:S20" si="1">R9/P9*100</f>
        <v>100</v>
      </c>
      <c r="T9" s="232">
        <f t="shared" ref="T9:T20" si="2">R9/Q9*100</f>
        <v>100</v>
      </c>
      <c r="U9" s="248" t="s">
        <v>169</v>
      </c>
    </row>
    <row r="10" spans="2:21" ht="68.25" customHeight="1">
      <c r="B10" s="32" t="s">
        <v>76</v>
      </c>
      <c r="C10" s="35" t="s">
        <v>27</v>
      </c>
      <c r="D10" s="36">
        <v>4</v>
      </c>
      <c r="E10" s="37">
        <v>6</v>
      </c>
      <c r="F10" s="38">
        <v>585</v>
      </c>
      <c r="G10" s="35">
        <v>10</v>
      </c>
      <c r="H10" s="39" t="s">
        <v>77</v>
      </c>
      <c r="I10" s="49">
        <v>98</v>
      </c>
      <c r="J10" s="50">
        <v>100</v>
      </c>
      <c r="K10" s="42">
        <f t="shared" si="0"/>
        <v>102.04081632653062</v>
      </c>
      <c r="L10" s="35"/>
      <c r="M10" s="35" t="s">
        <v>29</v>
      </c>
      <c r="N10" s="35" t="s">
        <v>29</v>
      </c>
      <c r="O10" s="35" t="s">
        <v>30</v>
      </c>
      <c r="P10" s="61">
        <v>489888.54</v>
      </c>
      <c r="Q10" s="61">
        <v>489888.54</v>
      </c>
      <c r="R10" s="61">
        <v>489888.54</v>
      </c>
      <c r="S10" s="42">
        <f t="shared" si="1"/>
        <v>100</v>
      </c>
      <c r="T10" s="232">
        <f t="shared" si="2"/>
        <v>100</v>
      </c>
      <c r="U10" s="248" t="s">
        <v>169</v>
      </c>
    </row>
    <row r="11" spans="2:21" ht="141.75" customHeight="1">
      <c r="B11" s="32" t="s">
        <v>78</v>
      </c>
      <c r="C11" s="35" t="s">
        <v>27</v>
      </c>
      <c r="D11" s="36">
        <v>19</v>
      </c>
      <c r="E11" s="37">
        <v>19</v>
      </c>
      <c r="F11" s="38">
        <f t="shared" ref="F11:F20" si="3">E11/D11*100</f>
        <v>100</v>
      </c>
      <c r="G11" s="35">
        <v>10</v>
      </c>
      <c r="H11" s="39" t="s">
        <v>79</v>
      </c>
      <c r="I11" s="49">
        <v>80</v>
      </c>
      <c r="J11" s="50">
        <v>85</v>
      </c>
      <c r="K11" s="42">
        <f t="shared" si="0"/>
        <v>106.25</v>
      </c>
      <c r="L11" s="35"/>
      <c r="M11" s="35" t="s">
        <v>72</v>
      </c>
      <c r="N11" s="35" t="s">
        <v>29</v>
      </c>
      <c r="O11" s="35" t="s">
        <v>30</v>
      </c>
      <c r="P11" s="61">
        <v>1551313.71</v>
      </c>
      <c r="Q11" s="61">
        <v>1551313.71</v>
      </c>
      <c r="R11" s="61">
        <v>1551313.71</v>
      </c>
      <c r="S11" s="42">
        <f t="shared" si="1"/>
        <v>100</v>
      </c>
      <c r="T11" s="232">
        <f t="shared" si="2"/>
        <v>100</v>
      </c>
      <c r="U11" s="248" t="s">
        <v>169</v>
      </c>
    </row>
    <row r="12" spans="2:21" ht="108">
      <c r="B12" s="44" t="s">
        <v>80</v>
      </c>
      <c r="C12" s="35" t="s">
        <v>27</v>
      </c>
      <c r="D12" s="36">
        <v>1</v>
      </c>
      <c r="E12" s="37">
        <v>1</v>
      </c>
      <c r="F12" s="38">
        <f t="shared" si="3"/>
        <v>100</v>
      </c>
      <c r="G12" s="35">
        <v>10</v>
      </c>
      <c r="H12" s="39" t="s">
        <v>28</v>
      </c>
      <c r="I12" s="62">
        <v>98</v>
      </c>
      <c r="J12" s="35">
        <v>100</v>
      </c>
      <c r="K12" s="42">
        <f t="shared" si="0"/>
        <v>102.04081632653062</v>
      </c>
      <c r="L12" s="35"/>
      <c r="M12" s="35" t="s">
        <v>29</v>
      </c>
      <c r="N12" s="35" t="s">
        <v>29</v>
      </c>
      <c r="O12" s="35" t="s">
        <v>30</v>
      </c>
      <c r="P12" s="61">
        <v>81648.09</v>
      </c>
      <c r="Q12" s="61">
        <v>81648.09</v>
      </c>
      <c r="R12" s="61">
        <v>81648.09</v>
      </c>
      <c r="S12" s="42">
        <f t="shared" si="1"/>
        <v>100</v>
      </c>
      <c r="T12" s="232">
        <f t="shared" si="2"/>
        <v>100</v>
      </c>
      <c r="U12" s="248" t="s">
        <v>169</v>
      </c>
    </row>
    <row r="13" spans="2:21" ht="54">
      <c r="B13" s="32" t="s">
        <v>34</v>
      </c>
      <c r="C13" s="35" t="s">
        <v>27</v>
      </c>
      <c r="D13" s="36">
        <v>712</v>
      </c>
      <c r="E13" s="37">
        <v>838</v>
      </c>
      <c r="F13" s="38">
        <f t="shared" si="3"/>
        <v>117.69662921348313</v>
      </c>
      <c r="G13" s="35">
        <v>10</v>
      </c>
      <c r="H13" s="39" t="s">
        <v>28</v>
      </c>
      <c r="I13" s="52">
        <v>95</v>
      </c>
      <c r="J13" s="50">
        <v>91</v>
      </c>
      <c r="K13" s="42">
        <f t="shared" si="0"/>
        <v>95.78947368421052</v>
      </c>
      <c r="L13" s="35"/>
      <c r="M13" s="35" t="s">
        <v>29</v>
      </c>
      <c r="N13" s="35" t="s">
        <v>29</v>
      </c>
      <c r="O13" s="35" t="s">
        <v>30</v>
      </c>
      <c r="P13" s="61">
        <v>68421099.420000002</v>
      </c>
      <c r="Q13" s="61">
        <v>68421099.420000002</v>
      </c>
      <c r="R13" s="61">
        <v>68421099.420000002</v>
      </c>
      <c r="S13" s="42">
        <f t="shared" si="1"/>
        <v>100</v>
      </c>
      <c r="T13" s="232">
        <f t="shared" si="2"/>
        <v>100</v>
      </c>
      <c r="U13" s="248" t="s">
        <v>169</v>
      </c>
    </row>
    <row r="14" spans="2:21" ht="60">
      <c r="B14" s="32" t="s">
        <v>81</v>
      </c>
      <c r="C14" s="35" t="s">
        <v>27</v>
      </c>
      <c r="D14" s="36">
        <v>4</v>
      </c>
      <c r="E14" s="37">
        <v>4</v>
      </c>
      <c r="F14" s="38">
        <f t="shared" si="3"/>
        <v>100</v>
      </c>
      <c r="G14" s="35">
        <v>10</v>
      </c>
      <c r="H14" s="39" t="s">
        <v>82</v>
      </c>
      <c r="I14" s="44">
        <v>98</v>
      </c>
      <c r="J14" s="35">
        <v>100</v>
      </c>
      <c r="K14" s="42">
        <f t="shared" si="0"/>
        <v>102.04081632653062</v>
      </c>
      <c r="L14" s="35"/>
      <c r="M14" s="35" t="s">
        <v>29</v>
      </c>
      <c r="N14" s="35" t="s">
        <v>29</v>
      </c>
      <c r="O14" s="35" t="s">
        <v>30</v>
      </c>
      <c r="P14" s="61">
        <v>326592.36</v>
      </c>
      <c r="Q14" s="61">
        <v>326592.36</v>
      </c>
      <c r="R14" s="61">
        <v>326592.36</v>
      </c>
      <c r="S14" s="42">
        <f t="shared" si="1"/>
        <v>100</v>
      </c>
      <c r="T14" s="232">
        <f t="shared" si="2"/>
        <v>100</v>
      </c>
      <c r="U14" s="248" t="s">
        <v>169</v>
      </c>
    </row>
    <row r="15" spans="2:21" ht="90">
      <c r="B15" s="44" t="s">
        <v>83</v>
      </c>
      <c r="C15" s="35" t="s">
        <v>27</v>
      </c>
      <c r="D15" s="36">
        <v>1</v>
      </c>
      <c r="E15" s="37">
        <v>1</v>
      </c>
      <c r="F15" s="38">
        <f t="shared" si="3"/>
        <v>100</v>
      </c>
      <c r="G15" s="35">
        <v>10</v>
      </c>
      <c r="H15" s="39" t="s">
        <v>28</v>
      </c>
      <c r="I15" s="63">
        <v>100</v>
      </c>
      <c r="J15" s="35">
        <v>100</v>
      </c>
      <c r="K15" s="42">
        <f t="shared" si="0"/>
        <v>100</v>
      </c>
      <c r="L15" s="35"/>
      <c r="M15" s="35" t="s">
        <v>29</v>
      </c>
      <c r="N15" s="35" t="s">
        <v>29</v>
      </c>
      <c r="O15" s="35" t="s">
        <v>30</v>
      </c>
      <c r="P15" s="61">
        <v>81648.09</v>
      </c>
      <c r="Q15" s="61">
        <v>81648.09</v>
      </c>
      <c r="R15" s="61">
        <v>81648.09</v>
      </c>
      <c r="S15" s="42">
        <f t="shared" si="1"/>
        <v>100</v>
      </c>
      <c r="T15" s="232">
        <f t="shared" si="2"/>
        <v>100</v>
      </c>
      <c r="U15" s="248" t="s">
        <v>169</v>
      </c>
    </row>
    <row r="16" spans="2:21" ht="126">
      <c r="B16" s="44" t="s">
        <v>84</v>
      </c>
      <c r="C16" s="35" t="s">
        <v>27</v>
      </c>
      <c r="D16" s="36">
        <v>1</v>
      </c>
      <c r="E16" s="37">
        <v>2</v>
      </c>
      <c r="F16" s="38">
        <f t="shared" si="3"/>
        <v>200</v>
      </c>
      <c r="G16" s="35">
        <v>10</v>
      </c>
      <c r="H16" s="39" t="s">
        <v>28</v>
      </c>
      <c r="I16" s="35">
        <v>95</v>
      </c>
      <c r="J16" s="35">
        <v>100</v>
      </c>
      <c r="K16" s="42">
        <f t="shared" si="0"/>
        <v>105.26315789473684</v>
      </c>
      <c r="L16" s="35"/>
      <c r="M16" s="35" t="s">
        <v>29</v>
      </c>
      <c r="N16" s="35" t="s">
        <v>29</v>
      </c>
      <c r="O16" s="35" t="s">
        <v>30</v>
      </c>
      <c r="P16" s="61">
        <v>163296.18</v>
      </c>
      <c r="Q16" s="61">
        <v>163296.18</v>
      </c>
      <c r="R16" s="61">
        <v>163296.18</v>
      </c>
      <c r="S16" s="42">
        <f t="shared" si="1"/>
        <v>100</v>
      </c>
      <c r="T16" s="232">
        <f t="shared" si="2"/>
        <v>100</v>
      </c>
      <c r="U16" s="248" t="s">
        <v>169</v>
      </c>
    </row>
    <row r="17" spans="2:21" ht="108">
      <c r="B17" s="44" t="s">
        <v>85</v>
      </c>
      <c r="C17" s="35" t="s">
        <v>27</v>
      </c>
      <c r="D17" s="36">
        <v>39</v>
      </c>
      <c r="E17" s="37">
        <v>39</v>
      </c>
      <c r="F17" s="38">
        <f t="shared" si="3"/>
        <v>100</v>
      </c>
      <c r="G17" s="35">
        <v>10</v>
      </c>
      <c r="H17" s="39" t="s">
        <v>82</v>
      </c>
      <c r="I17" s="35">
        <v>95</v>
      </c>
      <c r="J17" s="35">
        <v>93</v>
      </c>
      <c r="K17" s="42">
        <f t="shared" si="0"/>
        <v>97.894736842105274</v>
      </c>
      <c r="L17" s="35"/>
      <c r="M17" s="35" t="s">
        <v>29</v>
      </c>
      <c r="N17" s="35" t="s">
        <v>29</v>
      </c>
      <c r="O17" s="35" t="s">
        <v>30</v>
      </c>
      <c r="P17" s="61">
        <v>3184275.51</v>
      </c>
      <c r="Q17" s="61">
        <v>3184275.51</v>
      </c>
      <c r="R17" s="61">
        <v>3184275.51</v>
      </c>
      <c r="S17" s="42">
        <f t="shared" si="1"/>
        <v>100</v>
      </c>
      <c r="T17" s="232">
        <f t="shared" si="2"/>
        <v>100</v>
      </c>
      <c r="U17" s="248" t="s">
        <v>169</v>
      </c>
    </row>
    <row r="18" spans="2:21" ht="54">
      <c r="B18" s="44" t="s">
        <v>56</v>
      </c>
      <c r="C18" s="35" t="s">
        <v>27</v>
      </c>
      <c r="D18" s="34">
        <v>65</v>
      </c>
      <c r="E18" s="34">
        <v>99</v>
      </c>
      <c r="F18" s="40">
        <f t="shared" si="3"/>
        <v>152.30769230769229</v>
      </c>
      <c r="G18" s="35">
        <v>10</v>
      </c>
      <c r="H18" s="39" t="s">
        <v>28</v>
      </c>
      <c r="I18" s="35">
        <v>100</v>
      </c>
      <c r="J18" s="35">
        <v>100</v>
      </c>
      <c r="K18" s="42">
        <f t="shared" si="0"/>
        <v>100</v>
      </c>
      <c r="L18" s="35"/>
      <c r="M18" s="35" t="s">
        <v>29</v>
      </c>
      <c r="N18" s="35" t="s">
        <v>29</v>
      </c>
      <c r="O18" s="35" t="s">
        <v>30</v>
      </c>
      <c r="P18" s="61">
        <v>8083160.9100000001</v>
      </c>
      <c r="Q18" s="61">
        <v>8083160.9100000001</v>
      </c>
      <c r="R18" s="61">
        <v>8083160.9100000001</v>
      </c>
      <c r="S18" s="42">
        <f t="shared" si="1"/>
        <v>100</v>
      </c>
      <c r="T18" s="232">
        <f t="shared" si="2"/>
        <v>100</v>
      </c>
      <c r="U18" s="248" t="s">
        <v>169</v>
      </c>
    </row>
    <row r="19" spans="2:21" ht="90">
      <c r="B19" s="32" t="s">
        <v>42</v>
      </c>
      <c r="C19" s="35" t="s">
        <v>57</v>
      </c>
      <c r="D19" s="45">
        <v>10500</v>
      </c>
      <c r="E19" s="46">
        <v>10500</v>
      </c>
      <c r="F19" s="64">
        <f t="shared" si="3"/>
        <v>100</v>
      </c>
      <c r="G19" s="35">
        <v>10</v>
      </c>
      <c r="H19" s="35" t="s">
        <v>71</v>
      </c>
      <c r="I19" s="56">
        <v>40</v>
      </c>
      <c r="J19" s="57">
        <v>33</v>
      </c>
      <c r="K19" s="38">
        <f t="shared" si="0"/>
        <v>82.5</v>
      </c>
      <c r="L19" s="35"/>
      <c r="M19" s="35" t="s">
        <v>29</v>
      </c>
      <c r="N19" s="35" t="s">
        <v>72</v>
      </c>
      <c r="O19" s="35" t="s">
        <v>30</v>
      </c>
      <c r="P19" s="61">
        <v>40860284.130000003</v>
      </c>
      <c r="Q19" s="61">
        <v>40860284.130000003</v>
      </c>
      <c r="R19" s="61">
        <v>40860284.130000003</v>
      </c>
      <c r="S19" s="42">
        <f t="shared" si="1"/>
        <v>100</v>
      </c>
      <c r="T19" s="232">
        <f t="shared" si="2"/>
        <v>100</v>
      </c>
      <c r="U19" s="248" t="s">
        <v>169</v>
      </c>
    </row>
    <row r="20" spans="2:21" ht="36">
      <c r="B20" s="32" t="s">
        <v>43</v>
      </c>
      <c r="C20" s="35" t="s">
        <v>59</v>
      </c>
      <c r="D20" s="65">
        <v>210</v>
      </c>
      <c r="E20" s="46">
        <v>210</v>
      </c>
      <c r="F20" s="47">
        <f t="shared" si="3"/>
        <v>100</v>
      </c>
      <c r="G20" s="35">
        <v>10</v>
      </c>
      <c r="H20" s="35" t="s">
        <v>60</v>
      </c>
      <c r="I20" s="65">
        <v>100</v>
      </c>
      <c r="J20" s="46">
        <v>100</v>
      </c>
      <c r="K20" s="42">
        <f t="shared" si="0"/>
        <v>100</v>
      </c>
      <c r="L20" s="35"/>
      <c r="M20" s="35" t="s">
        <v>29</v>
      </c>
      <c r="N20" s="35" t="s">
        <v>29</v>
      </c>
      <c r="O20" s="35" t="s">
        <v>30</v>
      </c>
      <c r="P20" s="61">
        <v>849398</v>
      </c>
      <c r="Q20" s="61">
        <v>849398</v>
      </c>
      <c r="R20" s="61">
        <v>849398</v>
      </c>
      <c r="S20" s="42">
        <f t="shared" si="1"/>
        <v>100</v>
      </c>
      <c r="T20" s="232">
        <f t="shared" si="2"/>
        <v>100</v>
      </c>
      <c r="U20" s="249" t="s">
        <v>169</v>
      </c>
    </row>
    <row r="22" spans="2:21">
      <c r="P22" s="23"/>
      <c r="Q22" s="23"/>
      <c r="R22" s="23"/>
    </row>
    <row r="24" spans="2:21" ht="23.25">
      <c r="B24" s="19" t="s">
        <v>163</v>
      </c>
      <c r="C24" s="20"/>
      <c r="D24" s="21"/>
      <c r="E24" s="569" t="s">
        <v>164</v>
      </c>
      <c r="F24" s="569"/>
      <c r="P24" s="22"/>
    </row>
    <row r="25" spans="2:21" ht="23.25">
      <c r="B25" s="19"/>
      <c r="C25" s="1" t="s">
        <v>46</v>
      </c>
      <c r="D25" s="21"/>
      <c r="E25" s="575" t="s">
        <v>47</v>
      </c>
      <c r="F25" s="575"/>
    </row>
    <row r="26" spans="2:21" ht="23.25">
      <c r="B26" s="19"/>
      <c r="C26" s="1"/>
      <c r="D26" s="21"/>
      <c r="E26" s="1"/>
      <c r="F26" s="1"/>
    </row>
    <row r="27" spans="2:21" ht="23.25">
      <c r="B27" s="19"/>
      <c r="C27" s="1"/>
      <c r="D27" s="21"/>
      <c r="E27" s="1"/>
      <c r="F27" s="1"/>
    </row>
    <row r="28" spans="2:21" ht="23.25">
      <c r="B28" s="19"/>
      <c r="C28" s="19"/>
      <c r="D28" s="19"/>
      <c r="E28" s="21"/>
      <c r="F28" s="21"/>
    </row>
    <row r="29" spans="2:21" ht="23.25">
      <c r="B29" s="19"/>
      <c r="C29" s="19"/>
      <c r="D29" s="19"/>
      <c r="E29" s="21"/>
      <c r="F29" s="21"/>
    </row>
    <row r="30" spans="2:21" ht="23.25">
      <c r="B30" s="19" t="s">
        <v>61</v>
      </c>
      <c r="C30" s="20"/>
      <c r="D30" s="21"/>
      <c r="E30" s="569" t="s">
        <v>86</v>
      </c>
      <c r="F30" s="569"/>
    </row>
    <row r="31" spans="2:21" ht="23.25">
      <c r="B31" s="66"/>
      <c r="C31" s="1" t="s">
        <v>46</v>
      </c>
      <c r="D31" s="21"/>
      <c r="E31" s="575" t="s">
        <v>47</v>
      </c>
      <c r="F31" s="575"/>
      <c r="H31" s="24"/>
    </row>
    <row r="33" spans="2:2">
      <c r="B33" s="67"/>
    </row>
  </sheetData>
  <mergeCells count="47">
    <mergeCell ref="C1:U1"/>
    <mergeCell ref="C2:U2"/>
    <mergeCell ref="B3:B6"/>
    <mergeCell ref="C3:G3"/>
    <mergeCell ref="H3:L3"/>
    <mergeCell ref="M3:M6"/>
    <mergeCell ref="N3:N6"/>
    <mergeCell ref="O3:O6"/>
    <mergeCell ref="P3:P6"/>
    <mergeCell ref="Q3:Q6"/>
    <mergeCell ref="R3:T3"/>
    <mergeCell ref="U3:U6"/>
    <mergeCell ref="C4:C6"/>
    <mergeCell ref="D4:G4"/>
    <mergeCell ref="H4:H6"/>
    <mergeCell ref="I4:L4"/>
    <mergeCell ref="R4:R6"/>
    <mergeCell ref="S4:T4"/>
    <mergeCell ref="D5:D6"/>
    <mergeCell ref="E5:F5"/>
    <mergeCell ref="G5:G6"/>
    <mergeCell ref="I5:I6"/>
    <mergeCell ref="J5:K5"/>
    <mergeCell ref="L5:L6"/>
    <mergeCell ref="S5:S6"/>
    <mergeCell ref="T5:T6"/>
    <mergeCell ref="B7:B8"/>
    <mergeCell ref="C7:C8"/>
    <mergeCell ref="D7:D8"/>
    <mergeCell ref="E7:E8"/>
    <mergeCell ref="G7:G8"/>
    <mergeCell ref="E31:F31"/>
    <mergeCell ref="T7:T8"/>
    <mergeCell ref="U7:U8"/>
    <mergeCell ref="E24:F24"/>
    <mergeCell ref="E25:F25"/>
    <mergeCell ref="E30:F30"/>
    <mergeCell ref="N7:N8"/>
    <mergeCell ref="O7:O8"/>
    <mergeCell ref="P7:P8"/>
    <mergeCell ref="Q7:Q8"/>
    <mergeCell ref="R7:R8"/>
    <mergeCell ref="H7:H8"/>
    <mergeCell ref="I7:I8"/>
    <mergeCell ref="J7:J8"/>
    <mergeCell ref="L7:L8"/>
    <mergeCell ref="M7:M8"/>
  </mergeCells>
  <pageMargins left="0.39400000000000002" right="0" top="0.19700000000000001" bottom="0.19700000000000001" header="0.315" footer="0.315"/>
  <pageSetup paperSize="9" scale="35" orientation="landscape" useFirstPageNumber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zoomScale="75" workbookViewId="0">
      <pane xSplit="1" ySplit="6" topLeftCell="B7" activePane="bottomRight" state="frozen"/>
      <selection activeCell="B7" sqref="B7:B8"/>
      <selection pane="topRight" activeCell="B7" sqref="B7:B8"/>
      <selection pane="bottomLeft" activeCell="B7" sqref="B7:B8"/>
      <selection pane="bottomRight" activeCell="B7" sqref="B7:B8"/>
    </sheetView>
  </sheetViews>
  <sheetFormatPr defaultColWidth="10" defaultRowHeight="15"/>
  <cols>
    <col min="1" max="1" width="10" style="255"/>
    <col min="2" max="2" width="49.28515625" style="255" customWidth="1"/>
    <col min="3" max="3" width="29.7109375" style="255" customWidth="1"/>
    <col min="4" max="4" width="14.85546875" style="255" customWidth="1"/>
    <col min="5" max="5" width="13.7109375" style="255" customWidth="1"/>
    <col min="6" max="6" width="13.85546875" style="255" customWidth="1"/>
    <col min="7" max="7" width="15.7109375" style="255" customWidth="1"/>
    <col min="8" max="8" width="30.28515625" style="255" customWidth="1"/>
    <col min="9" max="9" width="14.42578125" style="255" customWidth="1"/>
    <col min="10" max="10" width="13.5703125" style="255" customWidth="1"/>
    <col min="11" max="11" width="15.5703125" style="255" customWidth="1"/>
    <col min="12" max="12" width="14.85546875" style="255" customWidth="1"/>
    <col min="13" max="13" width="17.140625" style="255" customWidth="1"/>
    <col min="14" max="14" width="17.28515625" style="255" customWidth="1"/>
    <col min="15" max="15" width="14.42578125" style="255" customWidth="1"/>
    <col min="16" max="16" width="23.42578125" style="255" customWidth="1"/>
    <col min="17" max="17" width="21.5703125" style="255" customWidth="1"/>
    <col min="18" max="18" width="19.5703125" style="255" customWidth="1"/>
    <col min="19" max="19" width="13" style="255" customWidth="1"/>
    <col min="20" max="20" width="15.140625" style="255" customWidth="1"/>
    <col min="21" max="21" width="17.7109375" style="255" customWidth="1"/>
    <col min="22" max="16384" width="10" style="255"/>
  </cols>
  <sheetData>
    <row r="1" spans="1:21" ht="105" customHeight="1">
      <c r="C1" s="478" t="s">
        <v>153</v>
      </c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</row>
    <row r="2" spans="1:21" ht="73.5" customHeight="1" thickBot="1">
      <c r="C2" s="480" t="s">
        <v>223</v>
      </c>
      <c r="D2" s="480"/>
      <c r="E2" s="480"/>
      <c r="F2" s="480"/>
      <c r="G2" s="480"/>
      <c r="H2" s="480"/>
      <c r="I2" s="480"/>
      <c r="J2" s="480"/>
      <c r="K2" s="480"/>
      <c r="L2" s="480"/>
      <c r="M2" s="480"/>
      <c r="N2" s="480"/>
      <c r="O2" s="480"/>
      <c r="P2" s="480"/>
      <c r="Q2" s="480"/>
      <c r="R2" s="480"/>
      <c r="S2" s="480"/>
      <c r="T2" s="480"/>
      <c r="U2" s="480"/>
    </row>
    <row r="3" spans="1:21" ht="52.5" customHeight="1" thickBot="1">
      <c r="B3" s="465" t="s">
        <v>1</v>
      </c>
      <c r="C3" s="470" t="s">
        <v>2</v>
      </c>
      <c r="D3" s="473"/>
      <c r="E3" s="473"/>
      <c r="F3" s="473"/>
      <c r="G3" s="471"/>
      <c r="H3" s="470" t="s">
        <v>3</v>
      </c>
      <c r="I3" s="473"/>
      <c r="J3" s="473"/>
      <c r="K3" s="473"/>
      <c r="L3" s="471"/>
      <c r="M3" s="468" t="s">
        <v>4</v>
      </c>
      <c r="N3" s="468" t="s">
        <v>5</v>
      </c>
      <c r="O3" s="468" t="s">
        <v>6</v>
      </c>
      <c r="P3" s="468" t="s">
        <v>7</v>
      </c>
      <c r="Q3" s="468" t="s">
        <v>8</v>
      </c>
      <c r="R3" s="470" t="s">
        <v>9</v>
      </c>
      <c r="S3" s="473"/>
      <c r="T3" s="471"/>
      <c r="U3" s="465" t="s">
        <v>10</v>
      </c>
    </row>
    <row r="4" spans="1:21" ht="20.25" customHeight="1" thickBot="1">
      <c r="B4" s="474"/>
      <c r="C4" s="465" t="s">
        <v>11</v>
      </c>
      <c r="D4" s="470" t="s">
        <v>12</v>
      </c>
      <c r="E4" s="473"/>
      <c r="F4" s="473"/>
      <c r="G4" s="471"/>
      <c r="H4" s="475" t="s">
        <v>11</v>
      </c>
      <c r="I4" s="470" t="s">
        <v>12</v>
      </c>
      <c r="J4" s="473"/>
      <c r="K4" s="473"/>
      <c r="L4" s="471"/>
      <c r="M4" s="481"/>
      <c r="N4" s="481"/>
      <c r="O4" s="481"/>
      <c r="P4" s="481"/>
      <c r="Q4" s="481"/>
      <c r="R4" s="465" t="s">
        <v>14</v>
      </c>
      <c r="S4" s="470" t="s">
        <v>15</v>
      </c>
      <c r="T4" s="471"/>
      <c r="U4" s="474"/>
    </row>
    <row r="5" spans="1:21" ht="53.25" customHeight="1" thickBot="1">
      <c r="B5" s="474"/>
      <c r="C5" s="474"/>
      <c r="D5" s="483" t="s">
        <v>16</v>
      </c>
      <c r="E5" s="470" t="s">
        <v>17</v>
      </c>
      <c r="F5" s="471"/>
      <c r="G5" s="468" t="s">
        <v>18</v>
      </c>
      <c r="H5" s="475"/>
      <c r="I5" s="468" t="s">
        <v>16</v>
      </c>
      <c r="J5" s="470" t="s">
        <v>17</v>
      </c>
      <c r="K5" s="471"/>
      <c r="L5" s="472" t="s">
        <v>18</v>
      </c>
      <c r="M5" s="481"/>
      <c r="N5" s="481"/>
      <c r="O5" s="481"/>
      <c r="P5" s="481"/>
      <c r="Q5" s="481"/>
      <c r="R5" s="474"/>
      <c r="S5" s="468" t="s">
        <v>19</v>
      </c>
      <c r="T5" s="468" t="s">
        <v>20</v>
      </c>
      <c r="U5" s="474"/>
    </row>
    <row r="6" spans="1:21" ht="217.5" customHeight="1" thickBot="1">
      <c r="B6" s="466"/>
      <c r="C6" s="466"/>
      <c r="D6" s="484"/>
      <c r="E6" s="405" t="s">
        <v>21</v>
      </c>
      <c r="F6" s="405" t="s">
        <v>22</v>
      </c>
      <c r="G6" s="469"/>
      <c r="H6" s="475"/>
      <c r="I6" s="469"/>
      <c r="J6" s="317" t="s">
        <v>21</v>
      </c>
      <c r="K6" s="317" t="s">
        <v>22</v>
      </c>
      <c r="L6" s="472"/>
      <c r="M6" s="469"/>
      <c r="N6" s="469"/>
      <c r="O6" s="469"/>
      <c r="P6" s="469"/>
      <c r="Q6" s="469"/>
      <c r="R6" s="466"/>
      <c r="S6" s="469"/>
      <c r="T6" s="469"/>
      <c r="U6" s="466"/>
    </row>
    <row r="7" spans="1:21" ht="18">
      <c r="B7" s="465">
        <v>1</v>
      </c>
      <c r="C7" s="465">
        <v>2</v>
      </c>
      <c r="D7" s="485">
        <v>3</v>
      </c>
      <c r="E7" s="465">
        <v>4</v>
      </c>
      <c r="F7" s="318">
        <v>5</v>
      </c>
      <c r="G7" s="465">
        <v>6</v>
      </c>
      <c r="H7" s="465">
        <v>7</v>
      </c>
      <c r="I7" s="465">
        <v>8</v>
      </c>
      <c r="J7" s="465">
        <v>9</v>
      </c>
      <c r="K7" s="318">
        <v>10</v>
      </c>
      <c r="L7" s="465">
        <v>11</v>
      </c>
      <c r="M7" s="465">
        <v>12</v>
      </c>
      <c r="N7" s="465">
        <v>13</v>
      </c>
      <c r="O7" s="465">
        <v>14</v>
      </c>
      <c r="P7" s="465">
        <v>15</v>
      </c>
      <c r="Q7" s="465">
        <v>16</v>
      </c>
      <c r="R7" s="465">
        <v>17</v>
      </c>
      <c r="S7" s="318">
        <v>18</v>
      </c>
      <c r="T7" s="465">
        <v>19</v>
      </c>
      <c r="U7" s="465">
        <v>20</v>
      </c>
    </row>
    <row r="8" spans="1:21" ht="54.75" thickBot="1">
      <c r="B8" s="466"/>
      <c r="C8" s="466"/>
      <c r="D8" s="486"/>
      <c r="E8" s="466"/>
      <c r="F8" s="362" t="s">
        <v>23</v>
      </c>
      <c r="G8" s="466"/>
      <c r="H8" s="466"/>
      <c r="I8" s="466"/>
      <c r="J8" s="466"/>
      <c r="K8" s="362" t="s">
        <v>24</v>
      </c>
      <c r="L8" s="466"/>
      <c r="M8" s="466"/>
      <c r="N8" s="466"/>
      <c r="O8" s="466"/>
      <c r="P8" s="466"/>
      <c r="Q8" s="466"/>
      <c r="R8" s="466"/>
      <c r="S8" s="362" t="s">
        <v>25</v>
      </c>
      <c r="T8" s="466"/>
      <c r="U8" s="466"/>
    </row>
    <row r="9" spans="1:21" ht="60.75" thickBot="1">
      <c r="B9" s="363" t="s">
        <v>212</v>
      </c>
      <c r="C9" s="364" t="s">
        <v>213</v>
      </c>
      <c r="D9" s="406">
        <v>180</v>
      </c>
      <c r="E9" s="407">
        <v>175</v>
      </c>
      <c r="F9" s="367">
        <f>E9/D9*100</f>
        <v>97.222222222222214</v>
      </c>
      <c r="G9" s="364">
        <v>10</v>
      </c>
      <c r="H9" s="368" t="s">
        <v>214</v>
      </c>
      <c r="I9" s="408">
        <v>75</v>
      </c>
      <c r="J9" s="407">
        <v>59</v>
      </c>
      <c r="K9" s="371">
        <f>J9/I9*100</f>
        <v>78.666666666666657</v>
      </c>
      <c r="L9" s="364">
        <v>10</v>
      </c>
      <c r="M9" s="364" t="s">
        <v>29</v>
      </c>
      <c r="N9" s="364" t="s">
        <v>29</v>
      </c>
      <c r="O9" s="364" t="s">
        <v>30</v>
      </c>
      <c r="P9" s="372">
        <v>73821335.599999994</v>
      </c>
      <c r="Q9" s="372">
        <v>73821335.599999994</v>
      </c>
      <c r="R9" s="372">
        <v>73415376.560000002</v>
      </c>
      <c r="S9" s="371">
        <f>R9/P9*100</f>
        <v>99.450078982315247</v>
      </c>
      <c r="T9" s="371">
        <f>R9/Q9*100</f>
        <v>99.450078982315247</v>
      </c>
      <c r="U9" s="364" t="s">
        <v>215</v>
      </c>
    </row>
    <row r="10" spans="1:21" ht="126.75" hidden="1" customHeight="1">
      <c r="B10" s="363" t="s">
        <v>55</v>
      </c>
      <c r="C10" s="364" t="s">
        <v>213</v>
      </c>
      <c r="D10" s="406"/>
      <c r="E10" s="407"/>
      <c r="F10" s="367" t="e">
        <f>E10/D10*100</f>
        <v>#DIV/0!</v>
      </c>
      <c r="G10" s="364">
        <v>10</v>
      </c>
      <c r="H10" s="409" t="s">
        <v>214</v>
      </c>
      <c r="I10" s="362"/>
      <c r="J10" s="362"/>
      <c r="K10" s="371" t="e">
        <f>J10/I10*100</f>
        <v>#DIV/0!</v>
      </c>
      <c r="L10" s="364"/>
      <c r="M10" s="364" t="s">
        <v>29</v>
      </c>
      <c r="N10" s="364" t="s">
        <v>29</v>
      </c>
      <c r="O10" s="364" t="s">
        <v>30</v>
      </c>
      <c r="P10" s="372"/>
      <c r="Q10" s="372"/>
      <c r="R10" s="410"/>
      <c r="S10" s="371" t="e">
        <f>R10/P10*100</f>
        <v>#DIV/0!</v>
      </c>
      <c r="T10" s="371" t="e">
        <f>R10/Q10*100</f>
        <v>#DIV/0!</v>
      </c>
      <c r="U10" s="364" t="s">
        <v>215</v>
      </c>
    </row>
    <row r="11" spans="1:21" ht="60.75" thickBot="1">
      <c r="B11" s="411" t="s">
        <v>136</v>
      </c>
      <c r="C11" s="412" t="s">
        <v>213</v>
      </c>
      <c r="D11" s="432">
        <v>180</v>
      </c>
      <c r="E11" s="414">
        <v>175</v>
      </c>
      <c r="F11" s="415">
        <f>E11/D11*100</f>
        <v>97.222222222222214</v>
      </c>
      <c r="G11" s="324">
        <v>10</v>
      </c>
      <c r="H11" s="416" t="s">
        <v>214</v>
      </c>
      <c r="I11" s="318">
        <v>75</v>
      </c>
      <c r="J11" s="318">
        <v>59</v>
      </c>
      <c r="K11" s="417">
        <f>J11/I11*100</f>
        <v>78.666666666666657</v>
      </c>
      <c r="L11" s="412">
        <v>10</v>
      </c>
      <c r="M11" s="412" t="s">
        <v>29</v>
      </c>
      <c r="N11" s="412" t="s">
        <v>29</v>
      </c>
      <c r="O11" s="412" t="s">
        <v>30</v>
      </c>
      <c r="P11" s="418">
        <v>4138668.48</v>
      </c>
      <c r="Q11" s="418">
        <v>4138668.48</v>
      </c>
      <c r="R11" s="419">
        <v>4017407.99</v>
      </c>
      <c r="S11" s="417">
        <f>R11/P11*100</f>
        <v>97.07006032046327</v>
      </c>
      <c r="T11" s="417">
        <f>R11/Q11*100</f>
        <v>97.07006032046327</v>
      </c>
      <c r="U11" s="364" t="s">
        <v>215</v>
      </c>
    </row>
    <row r="12" spans="1:21" ht="18">
      <c r="A12" s="431"/>
      <c r="B12" s="420" t="s">
        <v>217</v>
      </c>
      <c r="C12" s="421"/>
      <c r="D12" s="422"/>
      <c r="E12" s="422"/>
      <c r="F12" s="423"/>
      <c r="G12" s="421"/>
      <c r="H12" s="424"/>
      <c r="I12" s="421"/>
      <c r="J12" s="421"/>
      <c r="K12" s="425"/>
      <c r="L12" s="421"/>
      <c r="M12" s="421"/>
      <c r="N12" s="421"/>
      <c r="O12" s="421"/>
      <c r="P12" s="426">
        <f>P9+P11</f>
        <v>77960004.079999998</v>
      </c>
      <c r="Q12" s="426">
        <f>Q9+Q11</f>
        <v>77960004.079999998</v>
      </c>
      <c r="R12" s="426">
        <f>R9+R11</f>
        <v>77432784.549999997</v>
      </c>
      <c r="S12" s="425"/>
      <c r="T12" s="425"/>
      <c r="U12" s="421"/>
    </row>
    <row r="13" spans="1:21" ht="18">
      <c r="B13" s="375"/>
      <c r="C13" s="324"/>
      <c r="D13" s="326"/>
      <c r="E13" s="326"/>
      <c r="F13" s="327"/>
      <c r="G13" s="324"/>
      <c r="H13" s="376"/>
      <c r="I13" s="324"/>
      <c r="J13" s="324"/>
      <c r="K13" s="377"/>
      <c r="L13" s="324"/>
      <c r="M13" s="324"/>
      <c r="N13" s="324"/>
      <c r="O13" s="324"/>
      <c r="P13" s="378"/>
      <c r="Q13" s="378"/>
      <c r="R13" s="378"/>
      <c r="S13" s="377"/>
      <c r="T13" s="377"/>
      <c r="U13" s="324"/>
    </row>
    <row r="14" spans="1:21" ht="18">
      <c r="B14" s="375"/>
      <c r="C14" s="324"/>
      <c r="D14" s="326"/>
      <c r="E14" s="326"/>
      <c r="F14" s="327"/>
      <c r="G14" s="324"/>
      <c r="H14" s="376"/>
      <c r="I14" s="324"/>
      <c r="J14" s="324"/>
      <c r="K14" s="377"/>
      <c r="L14" s="324"/>
      <c r="M14" s="324"/>
      <c r="N14" s="324"/>
      <c r="O14" s="324"/>
      <c r="P14" s="378"/>
      <c r="Q14" s="378"/>
      <c r="R14" s="378"/>
      <c r="S14" s="377"/>
      <c r="T14" s="377"/>
      <c r="U14" s="324"/>
    </row>
    <row r="18" spans="2:8" ht="23.25">
      <c r="B18" s="307" t="s">
        <v>170</v>
      </c>
      <c r="C18" s="307"/>
      <c r="D18" s="358"/>
      <c r="E18" s="427"/>
      <c r="F18" s="427"/>
      <c r="H18" s="427" t="s">
        <v>164</v>
      </c>
    </row>
    <row r="19" spans="2:8" ht="23.25">
      <c r="B19" s="307"/>
      <c r="C19" s="308"/>
      <c r="D19" s="482" t="s">
        <v>46</v>
      </c>
      <c r="E19" s="482"/>
      <c r="F19" s="428"/>
      <c r="H19" s="429" t="s">
        <v>47</v>
      </c>
    </row>
    <row r="20" spans="2:8" ht="23.25">
      <c r="B20" s="307"/>
      <c r="C20" s="308"/>
      <c r="D20" s="309"/>
      <c r="E20" s="308"/>
      <c r="F20" s="308"/>
    </row>
    <row r="21" spans="2:8" ht="23.25">
      <c r="B21" s="307"/>
      <c r="C21" s="308"/>
      <c r="D21" s="309"/>
      <c r="E21" s="308"/>
      <c r="F21" s="308"/>
    </row>
    <row r="22" spans="2:8" ht="23.25">
      <c r="B22" s="307"/>
      <c r="C22" s="307"/>
      <c r="D22" s="307"/>
      <c r="E22" s="309"/>
      <c r="F22" s="309"/>
    </row>
    <row r="23" spans="2:8" ht="23.25">
      <c r="B23" s="307"/>
      <c r="C23" s="307"/>
      <c r="D23" s="307"/>
      <c r="E23" s="309"/>
      <c r="F23" s="309"/>
    </row>
    <row r="24" spans="2:8" ht="23.25">
      <c r="B24" s="307" t="s">
        <v>61</v>
      </c>
      <c r="C24" s="312"/>
      <c r="D24" s="309"/>
      <c r="E24" s="467" t="s">
        <v>224</v>
      </c>
      <c r="F24" s="467"/>
      <c r="H24" s="309"/>
    </row>
    <row r="25" spans="2:8" ht="23.25">
      <c r="B25" s="307"/>
      <c r="C25" s="308" t="s">
        <v>46</v>
      </c>
      <c r="D25" s="309"/>
      <c r="E25" s="464" t="s">
        <v>47</v>
      </c>
      <c r="F25" s="464"/>
    </row>
  </sheetData>
  <mergeCells count="46">
    <mergeCell ref="C1:U1"/>
    <mergeCell ref="C2:U2"/>
    <mergeCell ref="B3:B6"/>
    <mergeCell ref="C3:G3"/>
    <mergeCell ref="H3:L3"/>
    <mergeCell ref="M3:M6"/>
    <mergeCell ref="N3:N6"/>
    <mergeCell ref="O3:O6"/>
    <mergeCell ref="P3:P6"/>
    <mergeCell ref="Q3:Q6"/>
    <mergeCell ref="T5:T6"/>
    <mergeCell ref="R3:T3"/>
    <mergeCell ref="U3:U6"/>
    <mergeCell ref="C4:C6"/>
    <mergeCell ref="D4:G4"/>
    <mergeCell ref="H4:H6"/>
    <mergeCell ref="I4:L4"/>
    <mergeCell ref="R4:R6"/>
    <mergeCell ref="S4:T4"/>
    <mergeCell ref="D5:D6"/>
    <mergeCell ref="E5:F5"/>
    <mergeCell ref="G5:G6"/>
    <mergeCell ref="I5:I6"/>
    <mergeCell ref="J5:K5"/>
    <mergeCell ref="L5:L6"/>
    <mergeCell ref="S5:S6"/>
    <mergeCell ref="B7:B8"/>
    <mergeCell ref="C7:C8"/>
    <mergeCell ref="D7:D8"/>
    <mergeCell ref="E7:E8"/>
    <mergeCell ref="G7:G8"/>
    <mergeCell ref="T7:T8"/>
    <mergeCell ref="U7:U8"/>
    <mergeCell ref="D19:E19"/>
    <mergeCell ref="I7:I8"/>
    <mergeCell ref="J7:J8"/>
    <mergeCell ref="L7:L8"/>
    <mergeCell ref="M7:M8"/>
    <mergeCell ref="N7:N8"/>
    <mergeCell ref="O7:O8"/>
    <mergeCell ref="H7:H8"/>
    <mergeCell ref="E24:F24"/>
    <mergeCell ref="E25:F25"/>
    <mergeCell ref="P7:P8"/>
    <mergeCell ref="Q7:Q8"/>
    <mergeCell ref="R7:R8"/>
  </mergeCells>
  <pageMargins left="0.39400000000000002" right="0.39400000000000002" top="0.748" bottom="0.748" header="0.315" footer="0.315"/>
  <pageSetup paperSize="9" scale="37" fitToHeight="0" orientation="landscape" useFirstPageNumber="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8"/>
  <sheetViews>
    <sheetView topLeftCell="G1" zoomScale="75" workbookViewId="0">
      <pane ySplit="8" topLeftCell="A9" activePane="bottomLeft" state="frozen"/>
      <selection activeCell="B9" sqref="B9:U20"/>
      <selection pane="bottomLeft" activeCell="G1" sqref="G1"/>
    </sheetView>
  </sheetViews>
  <sheetFormatPr defaultColWidth="10" defaultRowHeight="15"/>
  <cols>
    <col min="2" max="2" width="49.28515625" customWidth="1"/>
    <col min="3" max="21" width="24.85546875" customWidth="1"/>
  </cols>
  <sheetData>
    <row r="1" spans="1:21" ht="75" customHeight="1">
      <c r="C1" s="585" t="s">
        <v>159</v>
      </c>
      <c r="D1" s="593"/>
      <c r="E1" s="593"/>
      <c r="F1" s="593"/>
      <c r="G1" s="593"/>
      <c r="H1" s="593"/>
      <c r="I1" s="593"/>
      <c r="J1" s="593"/>
      <c r="K1" s="593"/>
      <c r="L1" s="593"/>
      <c r="M1" s="593"/>
      <c r="N1" s="593"/>
      <c r="O1" s="593"/>
      <c r="P1" s="593"/>
      <c r="Q1" s="593"/>
      <c r="R1" s="593"/>
      <c r="S1" s="593"/>
      <c r="T1" s="593"/>
      <c r="U1" s="593"/>
    </row>
    <row r="2" spans="1:21" ht="49.5" customHeight="1">
      <c r="C2" s="603" t="s">
        <v>87</v>
      </c>
      <c r="D2" s="594"/>
      <c r="E2" s="594"/>
      <c r="F2" s="594"/>
      <c r="G2" s="594"/>
      <c r="H2" s="594"/>
      <c r="I2" s="594"/>
      <c r="J2" s="594"/>
      <c r="K2" s="594"/>
      <c r="L2" s="594"/>
      <c r="M2" s="594"/>
      <c r="N2" s="594"/>
      <c r="O2" s="594"/>
      <c r="P2" s="594"/>
      <c r="Q2" s="594"/>
      <c r="R2" s="594"/>
      <c r="S2" s="594"/>
      <c r="T2" s="594"/>
      <c r="U2" s="594"/>
    </row>
    <row r="3" spans="1:21" ht="52.5" customHeight="1">
      <c r="B3" s="573" t="s">
        <v>1</v>
      </c>
      <c r="C3" s="577" t="s">
        <v>2</v>
      </c>
      <c r="D3" s="588"/>
      <c r="E3" s="588"/>
      <c r="F3" s="588"/>
      <c r="G3" s="578"/>
      <c r="H3" s="577" t="s">
        <v>3</v>
      </c>
      <c r="I3" s="588"/>
      <c r="J3" s="588"/>
      <c r="K3" s="588"/>
      <c r="L3" s="578"/>
      <c r="M3" s="581" t="s">
        <v>4</v>
      </c>
      <c r="N3" s="581" t="s">
        <v>5</v>
      </c>
      <c r="O3" s="581" t="s">
        <v>6</v>
      </c>
      <c r="P3" s="581" t="s">
        <v>7</v>
      </c>
      <c r="Q3" s="581" t="s">
        <v>8</v>
      </c>
      <c r="R3" s="577" t="s">
        <v>9</v>
      </c>
      <c r="S3" s="588"/>
      <c r="T3" s="578"/>
      <c r="U3" s="573" t="s">
        <v>10</v>
      </c>
    </row>
    <row r="4" spans="1:21" ht="18">
      <c r="B4" s="576"/>
      <c r="C4" s="573" t="s">
        <v>11</v>
      </c>
      <c r="D4" s="577" t="s">
        <v>12</v>
      </c>
      <c r="E4" s="588"/>
      <c r="F4" s="588"/>
      <c r="G4" s="578"/>
      <c r="H4" s="590" t="s">
        <v>13</v>
      </c>
      <c r="I4" s="577" t="s">
        <v>12</v>
      </c>
      <c r="J4" s="588"/>
      <c r="K4" s="588"/>
      <c r="L4" s="578"/>
      <c r="M4" s="589"/>
      <c r="N4" s="589"/>
      <c r="O4" s="589"/>
      <c r="P4" s="589"/>
      <c r="Q4" s="589"/>
      <c r="R4" s="573" t="s">
        <v>14</v>
      </c>
      <c r="S4" s="577" t="s">
        <v>15</v>
      </c>
      <c r="T4" s="578"/>
      <c r="U4" s="576"/>
    </row>
    <row r="5" spans="1:21" ht="53.25" customHeight="1">
      <c r="B5" s="576"/>
      <c r="C5" s="576"/>
      <c r="D5" s="579" t="s">
        <v>16</v>
      </c>
      <c r="E5" s="577" t="s">
        <v>17</v>
      </c>
      <c r="F5" s="578"/>
      <c r="G5" s="581" t="s">
        <v>18</v>
      </c>
      <c r="H5" s="591"/>
      <c r="I5" s="581" t="s">
        <v>16</v>
      </c>
      <c r="J5" s="577" t="s">
        <v>17</v>
      </c>
      <c r="K5" s="578"/>
      <c r="L5" s="583" t="s">
        <v>18</v>
      </c>
      <c r="M5" s="589"/>
      <c r="N5" s="589"/>
      <c r="O5" s="589"/>
      <c r="P5" s="589"/>
      <c r="Q5" s="589"/>
      <c r="R5" s="576"/>
      <c r="S5" s="581" t="s">
        <v>19</v>
      </c>
      <c r="T5" s="581" t="s">
        <v>20</v>
      </c>
      <c r="U5" s="576"/>
    </row>
    <row r="6" spans="1:21" ht="99">
      <c r="B6" s="574"/>
      <c r="C6" s="574"/>
      <c r="D6" s="580"/>
      <c r="E6" s="29" t="s">
        <v>21</v>
      </c>
      <c r="F6" s="30" t="s">
        <v>22</v>
      </c>
      <c r="G6" s="582"/>
      <c r="H6" s="592"/>
      <c r="I6" s="582"/>
      <c r="J6" s="31" t="s">
        <v>21</v>
      </c>
      <c r="K6" s="31" t="s">
        <v>22</v>
      </c>
      <c r="L6" s="584"/>
      <c r="M6" s="582"/>
      <c r="N6" s="582"/>
      <c r="O6" s="582"/>
      <c r="P6" s="582"/>
      <c r="Q6" s="582"/>
      <c r="R6" s="574"/>
      <c r="S6" s="582"/>
      <c r="T6" s="582"/>
      <c r="U6" s="574"/>
    </row>
    <row r="7" spans="1:21" ht="18">
      <c r="B7" s="573">
        <v>1</v>
      </c>
      <c r="C7" s="573">
        <v>2</v>
      </c>
      <c r="D7" s="573">
        <v>3</v>
      </c>
      <c r="E7" s="573">
        <v>4</v>
      </c>
      <c r="F7" s="33">
        <v>5</v>
      </c>
      <c r="G7" s="573">
        <v>6</v>
      </c>
      <c r="H7" s="573">
        <v>7</v>
      </c>
      <c r="I7" s="573">
        <v>8</v>
      </c>
      <c r="J7" s="573">
        <v>9</v>
      </c>
      <c r="K7" s="33">
        <v>10</v>
      </c>
      <c r="L7" s="573">
        <v>11</v>
      </c>
      <c r="M7" s="573">
        <v>12</v>
      </c>
      <c r="N7" s="573">
        <v>13</v>
      </c>
      <c r="O7" s="573">
        <v>14</v>
      </c>
      <c r="P7" s="573">
        <v>15</v>
      </c>
      <c r="Q7" s="573">
        <v>16</v>
      </c>
      <c r="R7" s="573">
        <v>17</v>
      </c>
      <c r="S7" s="33">
        <v>18</v>
      </c>
      <c r="T7" s="573">
        <v>19</v>
      </c>
      <c r="U7" s="573">
        <v>20</v>
      </c>
    </row>
    <row r="8" spans="1:21" ht="36">
      <c r="B8" s="574"/>
      <c r="C8" s="574"/>
      <c r="D8" s="574"/>
      <c r="E8" s="574"/>
      <c r="F8" s="34" t="s">
        <v>23</v>
      </c>
      <c r="G8" s="574"/>
      <c r="H8" s="574"/>
      <c r="I8" s="574"/>
      <c r="J8" s="574"/>
      <c r="K8" s="34" t="s">
        <v>24</v>
      </c>
      <c r="L8" s="574"/>
      <c r="M8" s="574"/>
      <c r="N8" s="574"/>
      <c r="O8" s="574"/>
      <c r="P8" s="574"/>
      <c r="Q8" s="574"/>
      <c r="R8" s="574"/>
      <c r="S8" s="34" t="s">
        <v>25</v>
      </c>
      <c r="T8" s="574"/>
      <c r="U8" s="602"/>
    </row>
    <row r="9" spans="1:21" ht="60">
      <c r="A9">
        <v>1</v>
      </c>
      <c r="B9" s="32" t="s">
        <v>26</v>
      </c>
      <c r="C9" s="35" t="s">
        <v>27</v>
      </c>
      <c r="D9" s="68">
        <v>101</v>
      </c>
      <c r="E9" s="69">
        <v>102</v>
      </c>
      <c r="F9" s="38">
        <f t="shared" ref="F9:F20" si="0">E9/D9*100</f>
        <v>100.99009900990099</v>
      </c>
      <c r="G9" s="35">
        <v>10</v>
      </c>
      <c r="H9" s="39" t="s">
        <v>28</v>
      </c>
      <c r="I9" s="36">
        <v>100</v>
      </c>
      <c r="J9" s="37">
        <v>100</v>
      </c>
      <c r="K9" s="40">
        <f t="shared" ref="K9:K20" si="1">J9/I9*100</f>
        <v>100</v>
      </c>
      <c r="L9" s="34">
        <v>10</v>
      </c>
      <c r="M9" s="35" t="s">
        <v>29</v>
      </c>
      <c r="N9" s="35" t="s">
        <v>29</v>
      </c>
      <c r="O9" s="35" t="s">
        <v>30</v>
      </c>
      <c r="P9" s="41">
        <v>17620921.170000002</v>
      </c>
      <c r="Q9" s="41">
        <v>17620921.170000002</v>
      </c>
      <c r="R9" s="41">
        <v>17550111.34</v>
      </c>
      <c r="S9" s="42">
        <f t="shared" ref="S9:S20" si="2">R9/P9*100</f>
        <v>99.598149101758892</v>
      </c>
      <c r="T9" s="232">
        <f t="shared" ref="T9:T20" si="3">R9/Q9*100</f>
        <v>99.598149101758892</v>
      </c>
      <c r="U9" s="233" t="s">
        <v>169</v>
      </c>
    </row>
    <row r="10" spans="1:21" ht="90">
      <c r="A10">
        <v>2</v>
      </c>
      <c r="B10" s="32" t="s">
        <v>88</v>
      </c>
      <c r="C10" s="35" t="s">
        <v>27</v>
      </c>
      <c r="D10" s="68">
        <v>1</v>
      </c>
      <c r="E10" s="37">
        <v>1</v>
      </c>
      <c r="F10" s="38">
        <f t="shared" si="0"/>
        <v>100</v>
      </c>
      <c r="G10" s="35">
        <v>10</v>
      </c>
      <c r="H10" s="39" t="s">
        <v>28</v>
      </c>
      <c r="I10" s="36">
        <v>100</v>
      </c>
      <c r="J10" s="37">
        <v>0</v>
      </c>
      <c r="K10" s="40">
        <f t="shared" si="1"/>
        <v>0</v>
      </c>
      <c r="L10" s="34">
        <v>10</v>
      </c>
      <c r="M10" s="35" t="s">
        <v>29</v>
      </c>
      <c r="N10" s="35" t="s">
        <v>29</v>
      </c>
      <c r="O10" s="35" t="s">
        <v>30</v>
      </c>
      <c r="P10" s="41">
        <v>172604.82</v>
      </c>
      <c r="Q10" s="70">
        <v>172604.82</v>
      </c>
      <c r="R10" s="70">
        <v>171368.12</v>
      </c>
      <c r="S10" s="42">
        <f t="shared" si="2"/>
        <v>99.283507841785649</v>
      </c>
      <c r="T10" s="232">
        <f t="shared" si="3"/>
        <v>99.283507841785649</v>
      </c>
      <c r="U10" s="233" t="s">
        <v>169</v>
      </c>
    </row>
    <row r="11" spans="1:21" ht="90">
      <c r="A11">
        <v>3</v>
      </c>
      <c r="B11" s="32" t="s">
        <v>90</v>
      </c>
      <c r="C11" s="35" t="s">
        <v>27</v>
      </c>
      <c r="D11" s="36">
        <v>1</v>
      </c>
      <c r="E11" s="37">
        <v>1</v>
      </c>
      <c r="F11" s="38">
        <f t="shared" si="0"/>
        <v>100</v>
      </c>
      <c r="G11" s="35">
        <v>10</v>
      </c>
      <c r="H11" s="39" t="s">
        <v>28</v>
      </c>
      <c r="I11" s="36">
        <v>100</v>
      </c>
      <c r="J11" s="37">
        <v>100</v>
      </c>
      <c r="K11" s="40">
        <f t="shared" si="1"/>
        <v>100</v>
      </c>
      <c r="L11" s="34">
        <v>10</v>
      </c>
      <c r="M11" s="35" t="s">
        <v>29</v>
      </c>
      <c r="N11" s="35" t="s">
        <v>29</v>
      </c>
      <c r="O11" s="35" t="s">
        <v>30</v>
      </c>
      <c r="P11" s="41">
        <v>172604.82</v>
      </c>
      <c r="Q11" s="70">
        <v>172604.82</v>
      </c>
      <c r="R11" s="70">
        <v>171368.12</v>
      </c>
      <c r="S11" s="42">
        <f t="shared" si="2"/>
        <v>99.283507841785649</v>
      </c>
      <c r="T11" s="232">
        <f t="shared" si="3"/>
        <v>99.283507841785649</v>
      </c>
      <c r="U11" s="233" t="s">
        <v>169</v>
      </c>
    </row>
    <row r="12" spans="1:21" ht="68.25" customHeight="1">
      <c r="A12">
        <v>4</v>
      </c>
      <c r="B12" s="32" t="s">
        <v>76</v>
      </c>
      <c r="C12" s="35" t="s">
        <v>27</v>
      </c>
      <c r="D12" s="36">
        <v>2</v>
      </c>
      <c r="E12" s="37">
        <v>2</v>
      </c>
      <c r="F12" s="38">
        <f t="shared" si="0"/>
        <v>100</v>
      </c>
      <c r="G12" s="35">
        <v>10</v>
      </c>
      <c r="H12" s="39" t="s">
        <v>91</v>
      </c>
      <c r="I12" s="36">
        <v>100</v>
      </c>
      <c r="J12" s="37">
        <v>100</v>
      </c>
      <c r="K12" s="40">
        <f t="shared" si="1"/>
        <v>100</v>
      </c>
      <c r="L12" s="34">
        <v>10</v>
      </c>
      <c r="M12" s="35" t="s">
        <v>29</v>
      </c>
      <c r="N12" s="35" t="s">
        <v>29</v>
      </c>
      <c r="O12" s="35" t="s">
        <v>30</v>
      </c>
      <c r="P12" s="41">
        <v>350286.25</v>
      </c>
      <c r="Q12" s="70">
        <v>350286.25</v>
      </c>
      <c r="R12" s="70">
        <v>342736.24</v>
      </c>
      <c r="S12" s="42">
        <f t="shared" si="2"/>
        <v>97.844617081030151</v>
      </c>
      <c r="T12" s="232">
        <f t="shared" si="3"/>
        <v>97.844617081030151</v>
      </c>
      <c r="U12" s="233" t="s">
        <v>169</v>
      </c>
    </row>
    <row r="13" spans="1:21" ht="62.25" customHeight="1">
      <c r="A13">
        <v>5</v>
      </c>
      <c r="B13" s="32" t="s">
        <v>92</v>
      </c>
      <c r="C13" s="35" t="s">
        <v>27</v>
      </c>
      <c r="D13" s="36">
        <v>3</v>
      </c>
      <c r="E13" s="37">
        <v>3</v>
      </c>
      <c r="F13" s="38">
        <f t="shared" si="0"/>
        <v>100</v>
      </c>
      <c r="G13" s="35">
        <v>10</v>
      </c>
      <c r="H13" s="39" t="s">
        <v>93</v>
      </c>
      <c r="I13" s="36">
        <v>100</v>
      </c>
      <c r="J13" s="37">
        <v>100</v>
      </c>
      <c r="K13" s="40">
        <f t="shared" si="1"/>
        <v>100</v>
      </c>
      <c r="L13" s="34">
        <v>10</v>
      </c>
      <c r="M13" s="35" t="s">
        <v>29</v>
      </c>
      <c r="N13" s="35" t="s">
        <v>29</v>
      </c>
      <c r="O13" s="35" t="s">
        <v>30</v>
      </c>
      <c r="P13" s="41">
        <v>522891.06</v>
      </c>
      <c r="Q13" s="70">
        <v>522891.06</v>
      </c>
      <c r="R13" s="70">
        <v>514104.35</v>
      </c>
      <c r="S13" s="42">
        <f t="shared" si="2"/>
        <v>98.319590700212004</v>
      </c>
      <c r="T13" s="232">
        <f t="shared" si="3"/>
        <v>98.319590700212004</v>
      </c>
      <c r="U13" s="233" t="s">
        <v>169</v>
      </c>
    </row>
    <row r="14" spans="1:21" ht="60">
      <c r="A14">
        <v>6</v>
      </c>
      <c r="B14" s="32" t="s">
        <v>34</v>
      </c>
      <c r="C14" s="35" t="s">
        <v>27</v>
      </c>
      <c r="D14" s="36">
        <v>166</v>
      </c>
      <c r="E14" s="37">
        <v>167</v>
      </c>
      <c r="F14" s="38">
        <f t="shared" si="0"/>
        <v>100.60240963855422</v>
      </c>
      <c r="G14" s="35">
        <v>10</v>
      </c>
      <c r="H14" s="39" t="s">
        <v>28</v>
      </c>
      <c r="I14" s="36">
        <v>98</v>
      </c>
      <c r="J14" s="37">
        <v>98</v>
      </c>
      <c r="K14" s="40">
        <f t="shared" si="1"/>
        <v>100</v>
      </c>
      <c r="L14" s="34">
        <v>10</v>
      </c>
      <c r="M14" s="35" t="s">
        <v>29</v>
      </c>
      <c r="N14" s="35" t="s">
        <v>29</v>
      </c>
      <c r="O14" s="35" t="s">
        <v>30</v>
      </c>
      <c r="P14" s="41">
        <v>28956996.370000001</v>
      </c>
      <c r="Q14" s="70">
        <v>28956996.370000001</v>
      </c>
      <c r="R14" s="70">
        <v>28729360.91</v>
      </c>
      <c r="S14" s="42">
        <f t="shared" si="2"/>
        <v>99.213884419877758</v>
      </c>
      <c r="T14" s="232">
        <f t="shared" si="3"/>
        <v>99.213884419877758</v>
      </c>
      <c r="U14" s="233" t="s">
        <v>169</v>
      </c>
    </row>
    <row r="15" spans="1:21" ht="108">
      <c r="A15">
        <v>7</v>
      </c>
      <c r="B15" s="44" t="s">
        <v>85</v>
      </c>
      <c r="C15" s="35" t="s">
        <v>27</v>
      </c>
      <c r="D15" s="68">
        <v>2</v>
      </c>
      <c r="E15" s="69">
        <v>2</v>
      </c>
      <c r="F15" s="38">
        <f t="shared" si="0"/>
        <v>100</v>
      </c>
      <c r="G15" s="35">
        <v>10</v>
      </c>
      <c r="H15" s="39" t="s">
        <v>82</v>
      </c>
      <c r="I15" s="34">
        <v>100</v>
      </c>
      <c r="J15" s="34">
        <v>100</v>
      </c>
      <c r="K15" s="40">
        <f t="shared" si="1"/>
        <v>100</v>
      </c>
      <c r="L15" s="34">
        <v>10</v>
      </c>
      <c r="M15" s="35" t="s">
        <v>29</v>
      </c>
      <c r="N15" s="35" t="s">
        <v>29</v>
      </c>
      <c r="O15" s="35" t="s">
        <v>30</v>
      </c>
      <c r="P15" s="41">
        <v>350286.25</v>
      </c>
      <c r="Q15" s="70">
        <v>350286.25</v>
      </c>
      <c r="R15" s="70">
        <v>342736.24</v>
      </c>
      <c r="S15" s="42">
        <f t="shared" si="2"/>
        <v>97.844617081030151</v>
      </c>
      <c r="T15" s="232">
        <f t="shared" si="3"/>
        <v>97.844617081030151</v>
      </c>
      <c r="U15" s="233" t="s">
        <v>169</v>
      </c>
    </row>
    <row r="16" spans="1:21" ht="90">
      <c r="A16">
        <v>8</v>
      </c>
      <c r="B16" s="44" t="s">
        <v>94</v>
      </c>
      <c r="C16" s="35" t="s">
        <v>27</v>
      </c>
      <c r="D16" s="68">
        <v>2</v>
      </c>
      <c r="E16" s="69">
        <v>2</v>
      </c>
      <c r="F16" s="38">
        <f t="shared" si="0"/>
        <v>100</v>
      </c>
      <c r="G16" s="35">
        <v>10</v>
      </c>
      <c r="H16" s="39" t="s">
        <v>82</v>
      </c>
      <c r="I16" s="34">
        <v>100</v>
      </c>
      <c r="J16" s="34">
        <v>100</v>
      </c>
      <c r="K16" s="40">
        <f t="shared" si="1"/>
        <v>100</v>
      </c>
      <c r="L16" s="34">
        <v>10</v>
      </c>
      <c r="M16" s="35" t="s">
        <v>29</v>
      </c>
      <c r="N16" s="35" t="s">
        <v>29</v>
      </c>
      <c r="O16" s="35" t="s">
        <v>30</v>
      </c>
      <c r="P16" s="41">
        <v>350286.25</v>
      </c>
      <c r="Q16" s="70">
        <v>350286.25</v>
      </c>
      <c r="R16" s="70">
        <v>342736.24</v>
      </c>
      <c r="S16" s="42">
        <f t="shared" si="2"/>
        <v>97.844617081030151</v>
      </c>
      <c r="T16" s="232">
        <f t="shared" si="3"/>
        <v>97.844617081030151</v>
      </c>
      <c r="U16" s="233" t="s">
        <v>169</v>
      </c>
    </row>
    <row r="17" spans="1:21" ht="60">
      <c r="A17">
        <v>9</v>
      </c>
      <c r="B17" s="44" t="s">
        <v>56</v>
      </c>
      <c r="C17" s="35" t="s">
        <v>27</v>
      </c>
      <c r="D17" s="54">
        <v>13</v>
      </c>
      <c r="E17" s="54">
        <v>13</v>
      </c>
      <c r="F17" s="42">
        <f t="shared" si="0"/>
        <v>100</v>
      </c>
      <c r="G17" s="35">
        <v>10</v>
      </c>
      <c r="H17" s="39" t="s">
        <v>28</v>
      </c>
      <c r="I17" s="34">
        <v>100</v>
      </c>
      <c r="J17" s="34">
        <v>100</v>
      </c>
      <c r="K17" s="40">
        <f t="shared" si="1"/>
        <v>100</v>
      </c>
      <c r="L17" s="34">
        <v>10</v>
      </c>
      <c r="M17" s="35" t="s">
        <v>29</v>
      </c>
      <c r="N17" s="35" t="s">
        <v>29</v>
      </c>
      <c r="O17" s="35" t="s">
        <v>30</v>
      </c>
      <c r="P17" s="41">
        <v>2269245.6800000002</v>
      </c>
      <c r="Q17" s="70">
        <v>2269245.6800000002</v>
      </c>
      <c r="R17" s="70">
        <v>2237866.0099999998</v>
      </c>
      <c r="S17" s="42">
        <f t="shared" si="2"/>
        <v>98.617176171070184</v>
      </c>
      <c r="T17" s="232">
        <f t="shared" si="3"/>
        <v>98.617176171070184</v>
      </c>
      <c r="U17" s="233" t="s">
        <v>169</v>
      </c>
    </row>
    <row r="18" spans="1:21" ht="72" hidden="1">
      <c r="B18" s="44" t="s">
        <v>95</v>
      </c>
      <c r="C18" s="35" t="s">
        <v>27</v>
      </c>
      <c r="D18" s="54">
        <v>0</v>
      </c>
      <c r="E18" s="54">
        <v>0</v>
      </c>
      <c r="F18" s="42" t="e">
        <f t="shared" si="0"/>
        <v>#DIV/0!</v>
      </c>
      <c r="G18" s="35">
        <v>10</v>
      </c>
      <c r="H18" s="39" t="s">
        <v>28</v>
      </c>
      <c r="I18" s="34"/>
      <c r="J18" s="34"/>
      <c r="K18" s="40" t="e">
        <f t="shared" si="1"/>
        <v>#DIV/0!</v>
      </c>
      <c r="L18" s="34">
        <v>10</v>
      </c>
      <c r="M18" s="35"/>
      <c r="N18" s="35"/>
      <c r="O18" s="35"/>
      <c r="P18" s="41"/>
      <c r="Q18" s="70"/>
      <c r="R18" s="70"/>
      <c r="S18" s="42" t="e">
        <f t="shared" si="2"/>
        <v>#DIV/0!</v>
      </c>
      <c r="T18" s="232" t="e">
        <f t="shared" si="3"/>
        <v>#DIV/0!</v>
      </c>
      <c r="U18" s="233" t="s">
        <v>169</v>
      </c>
    </row>
    <row r="19" spans="1:21" ht="135">
      <c r="A19">
        <v>10</v>
      </c>
      <c r="B19" s="32" t="s">
        <v>42</v>
      </c>
      <c r="C19" s="35" t="s">
        <v>57</v>
      </c>
      <c r="D19" s="65">
        <v>14688</v>
      </c>
      <c r="E19" s="71">
        <v>14688</v>
      </c>
      <c r="F19" s="47">
        <f t="shared" si="0"/>
        <v>100</v>
      </c>
      <c r="G19" s="35">
        <v>10</v>
      </c>
      <c r="H19" s="223" t="s">
        <v>71</v>
      </c>
      <c r="I19" s="45">
        <v>95</v>
      </c>
      <c r="J19" s="46">
        <v>95</v>
      </c>
      <c r="K19" s="40">
        <f t="shared" si="1"/>
        <v>100</v>
      </c>
      <c r="L19" s="34">
        <v>10</v>
      </c>
      <c r="M19" s="35" t="s">
        <v>29</v>
      </c>
      <c r="N19" s="35" t="s">
        <v>29</v>
      </c>
      <c r="O19" s="35" t="s">
        <v>30</v>
      </c>
      <c r="P19" s="41">
        <v>1500000</v>
      </c>
      <c r="Q19" s="70">
        <v>1500000</v>
      </c>
      <c r="R19" s="70">
        <v>1500000</v>
      </c>
      <c r="S19" s="42">
        <f t="shared" si="2"/>
        <v>100</v>
      </c>
      <c r="T19" s="232">
        <f t="shared" si="3"/>
        <v>100</v>
      </c>
      <c r="U19" s="233" t="s">
        <v>169</v>
      </c>
    </row>
    <row r="20" spans="1:21" ht="60">
      <c r="A20">
        <v>11</v>
      </c>
      <c r="B20" s="32" t="s">
        <v>43</v>
      </c>
      <c r="C20" s="35" t="s">
        <v>59</v>
      </c>
      <c r="D20" s="65">
        <v>80</v>
      </c>
      <c r="E20" s="46">
        <v>80</v>
      </c>
      <c r="F20" s="47">
        <f t="shared" si="0"/>
        <v>100</v>
      </c>
      <c r="G20" s="35">
        <v>10</v>
      </c>
      <c r="H20" s="223" t="s">
        <v>60</v>
      </c>
      <c r="I20" s="45">
        <v>100</v>
      </c>
      <c r="J20" s="46">
        <v>100</v>
      </c>
      <c r="K20" s="40">
        <f t="shared" si="1"/>
        <v>100</v>
      </c>
      <c r="L20" s="34">
        <v>10</v>
      </c>
      <c r="M20" s="35" t="s">
        <v>29</v>
      </c>
      <c r="N20" s="35" t="s">
        <v>29</v>
      </c>
      <c r="O20" s="35" t="s">
        <v>30</v>
      </c>
      <c r="P20" s="41">
        <v>314794.59999999998</v>
      </c>
      <c r="Q20" s="70">
        <v>314794.59999999998</v>
      </c>
      <c r="R20" s="70">
        <v>314794.59999999998</v>
      </c>
      <c r="S20" s="42">
        <f t="shared" si="2"/>
        <v>100</v>
      </c>
      <c r="T20" s="232">
        <f t="shared" si="3"/>
        <v>100</v>
      </c>
      <c r="U20" s="233" t="s">
        <v>169</v>
      </c>
    </row>
    <row r="21" spans="1:21" ht="18.75">
      <c r="D21" s="72">
        <f>D9+D10+D11+D12+D13+D14+D15+D16+D17</f>
        <v>291</v>
      </c>
      <c r="E21" s="72">
        <f>E9+E10+E11+E12+E13+E14+E15+E16+E17</f>
        <v>293</v>
      </c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>
        <f>P9+P10+P11+P12+P13+P14+P15+P16+P17+P20+P19</f>
        <v>52580917.270000003</v>
      </c>
      <c r="Q21" s="72">
        <f>Q9+Q10+Q11+Q12+Q13+Q14+Q15+Q16+Q17+Q20+Q19</f>
        <v>52580917.270000003</v>
      </c>
      <c r="R21" s="72">
        <f>R9+R10+R11+R12+R13+R14+R15+R16+R17+R20+R19</f>
        <v>52217182.170000002</v>
      </c>
      <c r="S21" s="72"/>
      <c r="T21" s="72"/>
      <c r="U21" s="72"/>
    </row>
    <row r="22" spans="1:21">
      <c r="I22" s="73"/>
      <c r="J22" s="73"/>
      <c r="K22" s="73"/>
      <c r="L22" s="73"/>
      <c r="R22" s="207">
        <f>P21-R21</f>
        <v>363735.10000000149</v>
      </c>
    </row>
    <row r="23" spans="1:21">
      <c r="I23" s="73"/>
      <c r="J23" s="73"/>
      <c r="K23" s="73"/>
      <c r="L23" s="73"/>
    </row>
    <row r="24" spans="1:21">
      <c r="I24" s="73"/>
      <c r="J24" s="73"/>
      <c r="K24" s="73"/>
      <c r="L24" s="73"/>
    </row>
    <row r="25" spans="1:21" ht="23.25">
      <c r="B25" s="19" t="s">
        <v>167</v>
      </c>
      <c r="C25" s="20"/>
      <c r="D25" s="21"/>
      <c r="E25" s="569" t="s">
        <v>164</v>
      </c>
      <c r="F25" s="569"/>
      <c r="I25" s="73"/>
      <c r="J25" s="73"/>
      <c r="K25" s="73"/>
      <c r="L25" s="73"/>
    </row>
    <row r="26" spans="1:21" ht="23.25">
      <c r="B26" s="19"/>
      <c r="C26" s="1" t="s">
        <v>46</v>
      </c>
      <c r="D26" s="21"/>
      <c r="E26" s="575" t="s">
        <v>47</v>
      </c>
      <c r="F26" s="575"/>
      <c r="I26" s="73"/>
      <c r="J26" s="73"/>
      <c r="K26" s="73"/>
      <c r="L26" s="73"/>
    </row>
    <row r="27" spans="1:21" s="224" customFormat="1" ht="23.25">
      <c r="B27" s="225"/>
      <c r="C27" s="225"/>
      <c r="D27" s="225"/>
      <c r="E27" s="226"/>
      <c r="F27" s="226"/>
      <c r="I27" s="227"/>
      <c r="J27" s="227"/>
      <c r="K27" s="227"/>
      <c r="L27" s="227"/>
    </row>
    <row r="28" spans="1:21" s="224" customFormat="1" ht="23.25">
      <c r="B28" s="225"/>
      <c r="C28" s="225"/>
      <c r="D28" s="225"/>
      <c r="E28" s="226"/>
      <c r="F28" s="226"/>
      <c r="I28" s="227"/>
      <c r="J28" s="227"/>
      <c r="K28" s="227"/>
      <c r="L28" s="227"/>
    </row>
    <row r="29" spans="1:21" ht="23.25">
      <c r="B29" s="19" t="s">
        <v>165</v>
      </c>
      <c r="C29" s="20"/>
      <c r="D29" s="21"/>
      <c r="E29" s="569" t="s">
        <v>166</v>
      </c>
      <c r="F29" s="569"/>
      <c r="I29" s="73"/>
      <c r="J29" s="73"/>
      <c r="K29" s="73"/>
      <c r="L29" s="73"/>
    </row>
    <row r="30" spans="1:21" ht="23.25">
      <c r="B30" s="19"/>
      <c r="C30" s="1" t="s">
        <v>46</v>
      </c>
      <c r="D30" s="21"/>
      <c r="E30" s="575" t="s">
        <v>47</v>
      </c>
      <c r="F30" s="575"/>
      <c r="I30" s="73"/>
      <c r="J30" s="73"/>
      <c r="K30" s="73"/>
      <c r="L30" s="73"/>
    </row>
    <row r="31" spans="1:21">
      <c r="I31" s="73"/>
      <c r="J31" s="73"/>
      <c r="K31" s="73"/>
      <c r="L31" s="73"/>
    </row>
    <row r="32" spans="1:21">
      <c r="I32" s="73"/>
      <c r="J32" s="73"/>
      <c r="K32" s="73"/>
      <c r="L32" s="73"/>
    </row>
    <row r="33" spans="9:12">
      <c r="I33" s="73"/>
      <c r="J33" s="73"/>
      <c r="K33" s="73"/>
      <c r="L33" s="73"/>
    </row>
    <row r="34" spans="9:12">
      <c r="I34" s="73"/>
      <c r="J34" s="73"/>
      <c r="K34" s="73"/>
      <c r="L34" s="73"/>
    </row>
    <row r="35" spans="9:12">
      <c r="I35" s="73"/>
      <c r="J35" s="73"/>
      <c r="K35" s="73"/>
      <c r="L35" s="73"/>
    </row>
    <row r="36" spans="9:12">
      <c r="I36" s="73"/>
      <c r="J36" s="73"/>
      <c r="K36" s="73"/>
      <c r="L36" s="73"/>
    </row>
    <row r="37" spans="9:12">
      <c r="I37" s="73"/>
      <c r="J37" s="73"/>
      <c r="K37" s="73"/>
      <c r="L37" s="73"/>
    </row>
    <row r="38" spans="9:12">
      <c r="I38" s="73"/>
      <c r="J38" s="73"/>
      <c r="K38" s="73"/>
      <c r="L38" s="73"/>
    </row>
  </sheetData>
  <mergeCells count="47">
    <mergeCell ref="C1:U1"/>
    <mergeCell ref="C2:U2"/>
    <mergeCell ref="B3:B6"/>
    <mergeCell ref="C3:G3"/>
    <mergeCell ref="H3:L3"/>
    <mergeCell ref="M3:M6"/>
    <mergeCell ref="N3:N6"/>
    <mergeCell ref="O3:O6"/>
    <mergeCell ref="P3:P6"/>
    <mergeCell ref="Q3:Q6"/>
    <mergeCell ref="R3:T3"/>
    <mergeCell ref="U3:U6"/>
    <mergeCell ref="C4:C6"/>
    <mergeCell ref="D4:G4"/>
    <mergeCell ref="H4:H6"/>
    <mergeCell ref="I4:L4"/>
    <mergeCell ref="R4:R6"/>
    <mergeCell ref="S4:T4"/>
    <mergeCell ref="D5:D6"/>
    <mergeCell ref="E5:F5"/>
    <mergeCell ref="G5:G6"/>
    <mergeCell ref="I5:I6"/>
    <mergeCell ref="J5:K5"/>
    <mergeCell ref="L5:L6"/>
    <mergeCell ref="S5:S6"/>
    <mergeCell ref="T5:T6"/>
    <mergeCell ref="B7:B8"/>
    <mergeCell ref="C7:C8"/>
    <mergeCell ref="D7:D8"/>
    <mergeCell ref="E7:E8"/>
    <mergeCell ref="G7:G8"/>
    <mergeCell ref="E30:F30"/>
    <mergeCell ref="T7:T8"/>
    <mergeCell ref="U7:U8"/>
    <mergeCell ref="E25:F25"/>
    <mergeCell ref="E26:F26"/>
    <mergeCell ref="E29:F29"/>
    <mergeCell ref="N7:N8"/>
    <mergeCell ref="O7:O8"/>
    <mergeCell ref="P7:P8"/>
    <mergeCell ref="Q7:Q8"/>
    <mergeCell ref="R7:R8"/>
    <mergeCell ref="H7:H8"/>
    <mergeCell ref="I7:I8"/>
    <mergeCell ref="J7:J8"/>
    <mergeCell ref="L7:L8"/>
    <mergeCell ref="M7:M8"/>
  </mergeCells>
  <pageMargins left="0.39400000000000002" right="0.39400000000000002" top="0.39400000000000002" bottom="0.23599999999999999" header="0.315" footer="0.315"/>
  <pageSetup paperSize="9" scale="27" orientation="landscape" useFirstPageNumber="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31"/>
  <sheetViews>
    <sheetView topLeftCell="F13" zoomScale="60" workbookViewId="0">
      <selection activeCell="B9" sqref="B9:U18"/>
    </sheetView>
  </sheetViews>
  <sheetFormatPr defaultColWidth="10" defaultRowHeight="15"/>
  <cols>
    <col min="2" max="2" width="49.28515625" customWidth="1"/>
    <col min="3" max="3" width="29.7109375" customWidth="1"/>
    <col min="4" max="4" width="28.5703125" bestFit="1" customWidth="1"/>
    <col min="5" max="5" width="8" bestFit="1" customWidth="1"/>
    <col min="6" max="6" width="17.42578125" bestFit="1" customWidth="1"/>
    <col min="7" max="7" width="12.5703125" customWidth="1"/>
    <col min="8" max="8" width="31.85546875" customWidth="1"/>
    <col min="9" max="9" width="10.28515625" customWidth="1"/>
    <col min="10" max="10" width="8" bestFit="1" customWidth="1"/>
    <col min="11" max="11" width="10.7109375" customWidth="1"/>
    <col min="12" max="12" width="17.7109375" customWidth="1"/>
    <col min="13" max="13" width="17" customWidth="1"/>
    <col min="14" max="14" width="22.42578125" customWidth="1"/>
    <col min="15" max="15" width="18.85546875" customWidth="1"/>
    <col min="16" max="16" width="23.42578125" customWidth="1"/>
    <col min="17" max="17" width="23.140625" customWidth="1"/>
    <col min="18" max="18" width="22.42578125" customWidth="1"/>
    <col min="19" max="19" width="13" customWidth="1"/>
    <col min="20" max="20" width="15.140625" customWidth="1"/>
    <col min="21" max="21" width="17.7109375" customWidth="1"/>
  </cols>
  <sheetData>
    <row r="1" spans="2:21" ht="108" customHeight="1">
      <c r="C1" s="585" t="s">
        <v>153</v>
      </c>
      <c r="D1" s="593"/>
      <c r="E1" s="593"/>
      <c r="F1" s="593"/>
      <c r="G1" s="593"/>
      <c r="H1" s="593"/>
      <c r="I1" s="593"/>
      <c r="J1" s="593"/>
      <c r="K1" s="593"/>
      <c r="L1" s="593"/>
      <c r="M1" s="593"/>
      <c r="N1" s="593"/>
      <c r="O1" s="593"/>
      <c r="P1" s="593"/>
      <c r="Q1" s="593"/>
      <c r="R1" s="593"/>
      <c r="S1" s="593"/>
      <c r="T1" s="593"/>
      <c r="U1" s="593"/>
    </row>
    <row r="2" spans="2:21" ht="56.25" customHeight="1">
      <c r="C2" s="594" t="s">
        <v>96</v>
      </c>
      <c r="D2" s="594"/>
      <c r="E2" s="594"/>
      <c r="F2" s="594"/>
      <c r="G2" s="594"/>
      <c r="H2" s="594"/>
      <c r="I2" s="594"/>
      <c r="J2" s="594"/>
      <c r="K2" s="594"/>
      <c r="L2" s="594"/>
      <c r="M2" s="594"/>
      <c r="N2" s="594"/>
      <c r="O2" s="594"/>
      <c r="P2" s="594"/>
      <c r="Q2" s="594"/>
      <c r="R2" s="594"/>
      <c r="S2" s="594"/>
      <c r="T2" s="594"/>
      <c r="U2" s="594"/>
    </row>
    <row r="3" spans="2:21" ht="52.5" customHeight="1">
      <c r="B3" s="573" t="s">
        <v>1</v>
      </c>
      <c r="C3" s="577" t="s">
        <v>2</v>
      </c>
      <c r="D3" s="588"/>
      <c r="E3" s="588"/>
      <c r="F3" s="588"/>
      <c r="G3" s="578"/>
      <c r="H3" s="577" t="s">
        <v>3</v>
      </c>
      <c r="I3" s="588"/>
      <c r="J3" s="588"/>
      <c r="K3" s="588"/>
      <c r="L3" s="578"/>
      <c r="M3" s="581" t="s">
        <v>4</v>
      </c>
      <c r="N3" s="581" t="s">
        <v>5</v>
      </c>
      <c r="O3" s="581" t="s">
        <v>6</v>
      </c>
      <c r="P3" s="581" t="s">
        <v>7</v>
      </c>
      <c r="Q3" s="581" t="s">
        <v>8</v>
      </c>
      <c r="R3" s="577" t="s">
        <v>9</v>
      </c>
      <c r="S3" s="588"/>
      <c r="T3" s="578"/>
      <c r="U3" s="573" t="s">
        <v>10</v>
      </c>
    </row>
    <row r="4" spans="2:21" ht="18">
      <c r="B4" s="576"/>
      <c r="C4" s="573" t="s">
        <v>11</v>
      </c>
      <c r="D4" s="577" t="s">
        <v>12</v>
      </c>
      <c r="E4" s="588"/>
      <c r="F4" s="588"/>
      <c r="G4" s="578"/>
      <c r="H4" s="590" t="s">
        <v>13</v>
      </c>
      <c r="I4" s="577" t="s">
        <v>12</v>
      </c>
      <c r="J4" s="588"/>
      <c r="K4" s="588"/>
      <c r="L4" s="578"/>
      <c r="M4" s="589"/>
      <c r="N4" s="589"/>
      <c r="O4" s="589"/>
      <c r="P4" s="589"/>
      <c r="Q4" s="589"/>
      <c r="R4" s="573" t="s">
        <v>14</v>
      </c>
      <c r="S4" s="577" t="s">
        <v>15</v>
      </c>
      <c r="T4" s="578"/>
      <c r="U4" s="576"/>
    </row>
    <row r="5" spans="2:21" ht="53.25" customHeight="1">
      <c r="B5" s="576"/>
      <c r="C5" s="576"/>
      <c r="D5" s="579" t="s">
        <v>16</v>
      </c>
      <c r="E5" s="577" t="s">
        <v>17</v>
      </c>
      <c r="F5" s="578"/>
      <c r="G5" s="581" t="s">
        <v>18</v>
      </c>
      <c r="H5" s="591"/>
      <c r="I5" s="581" t="s">
        <v>16</v>
      </c>
      <c r="J5" s="577" t="s">
        <v>17</v>
      </c>
      <c r="K5" s="578"/>
      <c r="L5" s="583" t="s">
        <v>18</v>
      </c>
      <c r="M5" s="589"/>
      <c r="N5" s="589"/>
      <c r="O5" s="589"/>
      <c r="P5" s="589"/>
      <c r="Q5" s="589"/>
      <c r="R5" s="576"/>
      <c r="S5" s="581" t="s">
        <v>19</v>
      </c>
      <c r="T5" s="581" t="s">
        <v>20</v>
      </c>
      <c r="U5" s="576"/>
    </row>
    <row r="6" spans="2:21" ht="275.25">
      <c r="B6" s="574"/>
      <c r="C6" s="574"/>
      <c r="D6" s="580"/>
      <c r="E6" s="29" t="s">
        <v>21</v>
      </c>
      <c r="F6" s="30" t="s">
        <v>22</v>
      </c>
      <c r="G6" s="582"/>
      <c r="H6" s="592"/>
      <c r="I6" s="582"/>
      <c r="J6" s="31" t="s">
        <v>21</v>
      </c>
      <c r="K6" s="31" t="s">
        <v>22</v>
      </c>
      <c r="L6" s="584"/>
      <c r="M6" s="582"/>
      <c r="N6" s="582"/>
      <c r="O6" s="582"/>
      <c r="P6" s="582"/>
      <c r="Q6" s="582"/>
      <c r="R6" s="574"/>
      <c r="S6" s="582"/>
      <c r="T6" s="582"/>
      <c r="U6" s="574"/>
    </row>
    <row r="7" spans="2:21" ht="18">
      <c r="B7" s="573">
        <v>1</v>
      </c>
      <c r="C7" s="573">
        <v>2</v>
      </c>
      <c r="D7" s="573">
        <v>3</v>
      </c>
      <c r="E7" s="573">
        <v>4</v>
      </c>
      <c r="F7" s="33">
        <v>5</v>
      </c>
      <c r="G7" s="573">
        <v>6</v>
      </c>
      <c r="H7" s="573">
        <v>7</v>
      </c>
      <c r="I7" s="573">
        <v>8</v>
      </c>
      <c r="J7" s="573">
        <v>9</v>
      </c>
      <c r="K7" s="33">
        <v>10</v>
      </c>
      <c r="L7" s="573">
        <v>11</v>
      </c>
      <c r="M7" s="573">
        <v>12</v>
      </c>
      <c r="N7" s="573">
        <v>13</v>
      </c>
      <c r="O7" s="573">
        <v>14</v>
      </c>
      <c r="P7" s="573">
        <v>15</v>
      </c>
      <c r="Q7" s="573">
        <v>16</v>
      </c>
      <c r="R7" s="573">
        <v>17</v>
      </c>
      <c r="S7" s="33">
        <v>18</v>
      </c>
      <c r="T7" s="573">
        <v>19</v>
      </c>
      <c r="U7" s="573">
        <v>20</v>
      </c>
    </row>
    <row r="8" spans="2:21" ht="54">
      <c r="B8" s="574"/>
      <c r="C8" s="574"/>
      <c r="D8" s="574"/>
      <c r="E8" s="574"/>
      <c r="F8" s="34" t="s">
        <v>23</v>
      </c>
      <c r="G8" s="574"/>
      <c r="H8" s="574"/>
      <c r="I8" s="574"/>
      <c r="J8" s="574"/>
      <c r="K8" s="34" t="s">
        <v>24</v>
      </c>
      <c r="L8" s="574"/>
      <c r="M8" s="574"/>
      <c r="N8" s="574"/>
      <c r="O8" s="574"/>
      <c r="P8" s="574"/>
      <c r="Q8" s="574"/>
      <c r="R8" s="574"/>
      <c r="S8" s="34" t="s">
        <v>25</v>
      </c>
      <c r="T8" s="574"/>
      <c r="U8" s="602"/>
    </row>
    <row r="9" spans="2:21" ht="60">
      <c r="B9" s="32" t="s">
        <v>26</v>
      </c>
      <c r="C9" s="35" t="s">
        <v>27</v>
      </c>
      <c r="D9" s="36">
        <v>260</v>
      </c>
      <c r="E9" s="37">
        <v>262</v>
      </c>
      <c r="F9" s="38">
        <f t="shared" ref="F9:F18" si="0">E9/D9*100</f>
        <v>100.76923076923077</v>
      </c>
      <c r="G9" s="35">
        <v>10</v>
      </c>
      <c r="H9" s="39" t="s">
        <v>28</v>
      </c>
      <c r="I9" s="49">
        <v>98</v>
      </c>
      <c r="J9" s="50">
        <v>100</v>
      </c>
      <c r="K9" s="42">
        <f t="shared" ref="K9:K18" si="1">J9/I9*100</f>
        <v>102.04081632653062</v>
      </c>
      <c r="L9" s="35">
        <v>10</v>
      </c>
      <c r="M9" s="35" t="s">
        <v>29</v>
      </c>
      <c r="N9" s="35" t="s">
        <v>29</v>
      </c>
      <c r="O9" s="35" t="s">
        <v>30</v>
      </c>
      <c r="P9" s="41">
        <v>35155372.200000003</v>
      </c>
      <c r="Q9" s="41">
        <v>35155372.200000003</v>
      </c>
      <c r="R9" s="41">
        <f>Q9*R21</f>
        <v>35122863.767528467</v>
      </c>
      <c r="S9" s="42">
        <f t="shared" ref="S9:S18" si="2">R9/P9*100</f>
        <v>99.907529261000022</v>
      </c>
      <c r="T9" s="232">
        <f t="shared" ref="T9:T18" si="3">R9/Q9*100</f>
        <v>99.907529261000022</v>
      </c>
      <c r="U9" s="233" t="s">
        <v>169</v>
      </c>
    </row>
    <row r="10" spans="2:21" ht="89.25" customHeight="1">
      <c r="B10" s="32" t="s">
        <v>90</v>
      </c>
      <c r="C10" s="35" t="s">
        <v>27</v>
      </c>
      <c r="D10" s="36">
        <v>6</v>
      </c>
      <c r="E10" s="37">
        <v>7</v>
      </c>
      <c r="F10" s="38">
        <f t="shared" si="0"/>
        <v>116.66666666666667</v>
      </c>
      <c r="G10" s="35">
        <v>10</v>
      </c>
      <c r="H10" s="39" t="s">
        <v>28</v>
      </c>
      <c r="I10" s="49">
        <v>98</v>
      </c>
      <c r="J10" s="50">
        <v>100</v>
      </c>
      <c r="K10" s="42">
        <f t="shared" si="1"/>
        <v>102.04081632653062</v>
      </c>
      <c r="L10" s="35">
        <v>10</v>
      </c>
      <c r="M10" s="35" t="s">
        <v>29</v>
      </c>
      <c r="N10" s="35" t="s">
        <v>29</v>
      </c>
      <c r="O10" s="35" t="s">
        <v>30</v>
      </c>
      <c r="P10" s="41">
        <v>811277.82</v>
      </c>
      <c r="Q10" s="41">
        <v>811277.82</v>
      </c>
      <c r="R10" s="41">
        <f>P10*R21</f>
        <v>810527.62540450285</v>
      </c>
      <c r="S10" s="42">
        <f t="shared" si="2"/>
        <v>99.907529260999993</v>
      </c>
      <c r="T10" s="232">
        <f t="shared" si="3"/>
        <v>99.907529260999993</v>
      </c>
      <c r="U10" s="233" t="s">
        <v>169</v>
      </c>
    </row>
    <row r="11" spans="2:21" ht="86.25" customHeight="1">
      <c r="B11" s="32" t="s">
        <v>76</v>
      </c>
      <c r="C11" s="35" t="s">
        <v>27</v>
      </c>
      <c r="D11" s="36">
        <v>1</v>
      </c>
      <c r="E11" s="37">
        <v>1</v>
      </c>
      <c r="F11" s="38">
        <f t="shared" si="0"/>
        <v>100</v>
      </c>
      <c r="G11" s="35">
        <v>10</v>
      </c>
      <c r="H11" s="39" t="s">
        <v>91</v>
      </c>
      <c r="I11" s="49">
        <v>98</v>
      </c>
      <c r="J11" s="50">
        <v>100</v>
      </c>
      <c r="K11" s="42">
        <f t="shared" si="1"/>
        <v>102.04081632653062</v>
      </c>
      <c r="L11" s="35">
        <v>10</v>
      </c>
      <c r="M11" s="35" t="s">
        <v>29</v>
      </c>
      <c r="N11" s="35" t="s">
        <v>29</v>
      </c>
      <c r="O11" s="35" t="s">
        <v>30</v>
      </c>
      <c r="P11" s="41">
        <v>106990.94</v>
      </c>
      <c r="Q11" s="41">
        <v>106990.94</v>
      </c>
      <c r="R11" s="41">
        <f>P11*R21</f>
        <v>106892.00468711896</v>
      </c>
      <c r="S11" s="42">
        <f t="shared" si="2"/>
        <v>99.907529260999993</v>
      </c>
      <c r="T11" s="232">
        <f t="shared" si="3"/>
        <v>99.907529260999993</v>
      </c>
      <c r="U11" s="233" t="s">
        <v>169</v>
      </c>
    </row>
    <row r="12" spans="2:21" ht="77.25" customHeight="1">
      <c r="B12" s="32" t="s">
        <v>92</v>
      </c>
      <c r="C12" s="35" t="s">
        <v>27</v>
      </c>
      <c r="D12" s="36">
        <v>7</v>
      </c>
      <c r="E12" s="37">
        <v>7</v>
      </c>
      <c r="F12" s="38">
        <f t="shared" si="0"/>
        <v>100</v>
      </c>
      <c r="G12" s="35">
        <v>10</v>
      </c>
      <c r="H12" s="39" t="s">
        <v>93</v>
      </c>
      <c r="I12" s="49">
        <v>98</v>
      </c>
      <c r="J12" s="50">
        <v>100</v>
      </c>
      <c r="K12" s="42">
        <f t="shared" si="1"/>
        <v>102.04081632653062</v>
      </c>
      <c r="L12" s="35">
        <v>10</v>
      </c>
      <c r="M12" s="35" t="s">
        <v>29</v>
      </c>
      <c r="N12" s="35" t="s">
        <v>29</v>
      </c>
      <c r="O12" s="35" t="s">
        <v>30</v>
      </c>
      <c r="P12" s="74">
        <v>946490.79</v>
      </c>
      <c r="Q12" s="41">
        <v>946490.79</v>
      </c>
      <c r="R12" s="41">
        <f>P12*R21</f>
        <v>945615.56297192012</v>
      </c>
      <c r="S12" s="42">
        <f t="shared" si="2"/>
        <v>99.907529261000008</v>
      </c>
      <c r="T12" s="232">
        <f t="shared" si="3"/>
        <v>99.907529261000008</v>
      </c>
      <c r="U12" s="233" t="s">
        <v>169</v>
      </c>
    </row>
    <row r="13" spans="2:21" ht="60">
      <c r="B13" s="32" t="s">
        <v>34</v>
      </c>
      <c r="C13" s="35" t="s">
        <v>27</v>
      </c>
      <c r="D13" s="36">
        <v>290</v>
      </c>
      <c r="E13" s="37">
        <v>289</v>
      </c>
      <c r="F13" s="38">
        <f t="shared" si="0"/>
        <v>99.655172413793096</v>
      </c>
      <c r="G13" s="35">
        <v>10</v>
      </c>
      <c r="H13" s="39" t="s">
        <v>28</v>
      </c>
      <c r="I13" s="49">
        <v>98</v>
      </c>
      <c r="J13" s="50">
        <v>100</v>
      </c>
      <c r="K13" s="42">
        <f t="shared" si="1"/>
        <v>102.04081632653062</v>
      </c>
      <c r="L13" s="35">
        <v>10</v>
      </c>
      <c r="M13" s="35" t="s">
        <v>29</v>
      </c>
      <c r="N13" s="35" t="s">
        <v>29</v>
      </c>
      <c r="O13" s="35" t="s">
        <v>30</v>
      </c>
      <c r="P13" s="41">
        <v>39211761.299999997</v>
      </c>
      <c r="Q13" s="41">
        <v>39211761.299999997</v>
      </c>
      <c r="R13" s="41">
        <f>P13*R21</f>
        <v>39175501.894550972</v>
      </c>
      <c r="S13" s="42">
        <f t="shared" si="2"/>
        <v>99.907529261000008</v>
      </c>
      <c r="T13" s="232">
        <f t="shared" si="3"/>
        <v>99.907529261000008</v>
      </c>
      <c r="U13" s="233" t="s">
        <v>169</v>
      </c>
    </row>
    <row r="14" spans="2:21" ht="91.5" customHeight="1">
      <c r="B14" s="44" t="s">
        <v>85</v>
      </c>
      <c r="C14" s="35" t="s">
        <v>27</v>
      </c>
      <c r="D14" s="36">
        <v>32</v>
      </c>
      <c r="E14" s="37">
        <v>32</v>
      </c>
      <c r="F14" s="38">
        <f t="shared" si="0"/>
        <v>100</v>
      </c>
      <c r="G14" s="35">
        <v>10</v>
      </c>
      <c r="H14" s="39" t="s">
        <v>82</v>
      </c>
      <c r="I14" s="35">
        <v>98</v>
      </c>
      <c r="J14" s="35">
        <v>100</v>
      </c>
      <c r="K14" s="42">
        <f t="shared" si="1"/>
        <v>102.04081632653062</v>
      </c>
      <c r="L14" s="35">
        <v>10</v>
      </c>
      <c r="M14" s="35" t="s">
        <v>29</v>
      </c>
      <c r="N14" s="35" t="s">
        <v>29</v>
      </c>
      <c r="O14" s="35" t="s">
        <v>30</v>
      </c>
      <c r="P14" s="41">
        <v>4326815.04</v>
      </c>
      <c r="Q14" s="41">
        <v>4326815.04</v>
      </c>
      <c r="R14" s="41">
        <f>P14*R21</f>
        <v>4322814.0021573491</v>
      </c>
      <c r="S14" s="42">
        <f t="shared" si="2"/>
        <v>99.907529261000008</v>
      </c>
      <c r="T14" s="232">
        <f t="shared" si="3"/>
        <v>99.907529261000008</v>
      </c>
      <c r="U14" s="233" t="s">
        <v>169</v>
      </c>
    </row>
    <row r="15" spans="2:21" ht="126">
      <c r="B15" s="44" t="s">
        <v>84</v>
      </c>
      <c r="C15" s="35" t="s">
        <v>27</v>
      </c>
      <c r="D15" s="36">
        <v>2</v>
      </c>
      <c r="E15" s="37">
        <v>2</v>
      </c>
      <c r="F15" s="38">
        <f t="shared" si="0"/>
        <v>100</v>
      </c>
      <c r="G15" s="35">
        <v>10</v>
      </c>
      <c r="H15" s="39" t="s">
        <v>82</v>
      </c>
      <c r="I15" s="35">
        <v>98</v>
      </c>
      <c r="J15" s="35">
        <v>100</v>
      </c>
      <c r="K15" s="42">
        <f t="shared" si="1"/>
        <v>102.04081632653062</v>
      </c>
      <c r="L15" s="35">
        <v>10</v>
      </c>
      <c r="M15" s="35" t="s">
        <v>29</v>
      </c>
      <c r="N15" s="35" t="s">
        <v>29</v>
      </c>
      <c r="O15" s="35" t="s">
        <v>30</v>
      </c>
      <c r="P15" s="41">
        <v>213981.88</v>
      </c>
      <c r="Q15" s="41">
        <v>213981.88</v>
      </c>
      <c r="R15" s="41">
        <f>P15*R21</f>
        <v>213784.00937423791</v>
      </c>
      <c r="S15" s="42">
        <f t="shared" si="2"/>
        <v>99.907529260999993</v>
      </c>
      <c r="T15" s="232">
        <f t="shared" si="3"/>
        <v>99.907529260999993</v>
      </c>
      <c r="U15" s="233" t="s">
        <v>169</v>
      </c>
    </row>
    <row r="16" spans="2:21" ht="60">
      <c r="B16" s="44" t="s">
        <v>56</v>
      </c>
      <c r="C16" s="35" t="s">
        <v>27</v>
      </c>
      <c r="D16" s="34">
        <v>25</v>
      </c>
      <c r="E16" s="34">
        <v>29</v>
      </c>
      <c r="F16" s="42">
        <f t="shared" si="0"/>
        <v>115.99999999999999</v>
      </c>
      <c r="G16" s="35">
        <v>10</v>
      </c>
      <c r="H16" s="39" t="s">
        <v>28</v>
      </c>
      <c r="I16" s="35">
        <v>98</v>
      </c>
      <c r="J16" s="35">
        <v>100</v>
      </c>
      <c r="K16" s="42">
        <f t="shared" si="1"/>
        <v>102.04081632653062</v>
      </c>
      <c r="L16" s="35">
        <v>10</v>
      </c>
      <c r="M16" s="35" t="s">
        <v>29</v>
      </c>
      <c r="N16" s="35" t="s">
        <v>29</v>
      </c>
      <c r="O16" s="35" t="s">
        <v>30</v>
      </c>
      <c r="P16" s="41">
        <v>3380324.25</v>
      </c>
      <c r="Q16" s="41">
        <v>3380324.25</v>
      </c>
      <c r="R16" s="35">
        <f>P16*R21</f>
        <v>3377198.4391854289</v>
      </c>
      <c r="S16" s="42">
        <f t="shared" si="2"/>
        <v>99.907529261000008</v>
      </c>
      <c r="T16" s="232">
        <f t="shared" si="3"/>
        <v>99.907529261000008</v>
      </c>
      <c r="U16" s="233" t="s">
        <v>169</v>
      </c>
    </row>
    <row r="17" spans="2:21" ht="72">
      <c r="B17" s="75" t="s">
        <v>42</v>
      </c>
      <c r="C17" s="76" t="s">
        <v>57</v>
      </c>
      <c r="D17" s="45">
        <v>21372</v>
      </c>
      <c r="E17" s="46">
        <v>21812</v>
      </c>
      <c r="F17" s="47">
        <f t="shared" si="0"/>
        <v>102.05876848212614</v>
      </c>
      <c r="G17" s="35">
        <v>10</v>
      </c>
      <c r="H17" s="35" t="s">
        <v>28</v>
      </c>
      <c r="I17" s="58">
        <v>98</v>
      </c>
      <c r="J17" s="57">
        <v>100</v>
      </c>
      <c r="K17" s="42">
        <f t="shared" si="1"/>
        <v>102.04081632653062</v>
      </c>
      <c r="L17" s="35">
        <v>10</v>
      </c>
      <c r="M17" s="35" t="s">
        <v>29</v>
      </c>
      <c r="N17" s="35" t="s">
        <v>29</v>
      </c>
      <c r="O17" s="35" t="s">
        <v>30</v>
      </c>
      <c r="P17" s="41">
        <v>7282558.8499999996</v>
      </c>
      <c r="Q17" s="41">
        <v>7282558.8499999996</v>
      </c>
      <c r="R17" s="41">
        <f>P17*R21</f>
        <v>7275824.6140132947</v>
      </c>
      <c r="S17" s="42">
        <f t="shared" si="2"/>
        <v>99.907529260999993</v>
      </c>
      <c r="T17" s="232">
        <f t="shared" si="3"/>
        <v>99.907529260999993</v>
      </c>
      <c r="U17" s="233" t="s">
        <v>169</v>
      </c>
    </row>
    <row r="18" spans="2:21" ht="60" customHeight="1">
      <c r="B18" s="77" t="s">
        <v>43</v>
      </c>
      <c r="C18" s="77" t="s">
        <v>59</v>
      </c>
      <c r="D18" s="46">
        <v>100</v>
      </c>
      <c r="E18" s="46">
        <v>100</v>
      </c>
      <c r="F18" s="47">
        <f t="shared" si="0"/>
        <v>100</v>
      </c>
      <c r="G18" s="35">
        <v>10</v>
      </c>
      <c r="H18" s="35" t="s">
        <v>60</v>
      </c>
      <c r="I18" s="56">
        <v>30</v>
      </c>
      <c r="J18" s="46">
        <v>30</v>
      </c>
      <c r="K18" s="42">
        <f t="shared" si="1"/>
        <v>100</v>
      </c>
      <c r="L18" s="35">
        <v>10</v>
      </c>
      <c r="M18" s="35" t="s">
        <v>29</v>
      </c>
      <c r="N18" s="35" t="s">
        <v>29</v>
      </c>
      <c r="O18" s="35" t="s">
        <v>30</v>
      </c>
      <c r="P18" s="74">
        <v>363302.5</v>
      </c>
      <c r="Q18" s="41">
        <v>363302.5</v>
      </c>
      <c r="R18" s="41">
        <v>363302.5</v>
      </c>
      <c r="S18" s="42">
        <f t="shared" si="2"/>
        <v>100</v>
      </c>
      <c r="T18" s="232">
        <f t="shared" si="3"/>
        <v>100</v>
      </c>
      <c r="U18" s="233" t="s">
        <v>169</v>
      </c>
    </row>
    <row r="19" spans="2:21">
      <c r="P19" s="23">
        <f>P9+P10+P11+P12+P13+P14+P15+P16+P17+P18</f>
        <v>91798875.569999993</v>
      </c>
      <c r="Q19" s="23">
        <f>Q9+Q10+Q11+Q12+Q13+Q14+Q15+Q16+Q17+Q18</f>
        <v>91798875.569999993</v>
      </c>
      <c r="R19" s="23">
        <f>R9+R10+R11+R12+R13+R14+R15+R16+R17+R18</f>
        <v>91714324.419873282</v>
      </c>
    </row>
    <row r="20" spans="2:21" ht="18">
      <c r="B20" s="78"/>
      <c r="Q20" s="79">
        <v>0.84563569968999996</v>
      </c>
      <c r="R20" s="79">
        <v>0.81341629901000001</v>
      </c>
    </row>
    <row r="21" spans="2:21">
      <c r="Q21" s="80">
        <v>0.84563569968999996</v>
      </c>
      <c r="R21" s="80">
        <v>0.99907529261000005</v>
      </c>
    </row>
    <row r="22" spans="2:21">
      <c r="Q22" s="80"/>
      <c r="R22" s="80"/>
    </row>
    <row r="24" spans="2:21" ht="45.75">
      <c r="B24" s="189" t="s">
        <v>44</v>
      </c>
      <c r="C24" s="20"/>
      <c r="D24" s="21"/>
      <c r="E24" s="569" t="s">
        <v>45</v>
      </c>
      <c r="F24" s="569"/>
    </row>
    <row r="25" spans="2:21" ht="23.25">
      <c r="B25" s="19"/>
      <c r="C25" s="1" t="s">
        <v>46</v>
      </c>
      <c r="D25" s="21"/>
      <c r="E25" s="575" t="s">
        <v>47</v>
      </c>
      <c r="F25" s="575"/>
    </row>
    <row r="26" spans="2:21" ht="23.25">
      <c r="B26" s="19"/>
      <c r="C26" s="1"/>
      <c r="D26" s="21"/>
      <c r="E26" s="1"/>
      <c r="F26" s="1"/>
    </row>
    <row r="27" spans="2:21" ht="23.25">
      <c r="B27" s="19"/>
      <c r="C27" s="1"/>
      <c r="D27" s="21"/>
      <c r="E27" s="1"/>
      <c r="F27" s="1"/>
    </row>
    <row r="28" spans="2:21" ht="23.25">
      <c r="B28" s="19"/>
      <c r="C28" s="19"/>
      <c r="D28" s="19"/>
      <c r="E28" s="21"/>
      <c r="F28" s="21"/>
    </row>
    <row r="29" spans="2:21" ht="23.25">
      <c r="B29" s="19"/>
      <c r="C29" s="19"/>
      <c r="D29" s="19"/>
      <c r="E29" s="21"/>
      <c r="F29" s="21"/>
    </row>
    <row r="30" spans="2:21" ht="23.25">
      <c r="B30" s="19" t="s">
        <v>61</v>
      </c>
      <c r="C30" s="20"/>
      <c r="D30" s="21"/>
      <c r="E30" s="569" t="s">
        <v>97</v>
      </c>
      <c r="F30" s="569"/>
    </row>
    <row r="31" spans="2:21" ht="23.25">
      <c r="B31" s="19"/>
      <c r="C31" s="1" t="s">
        <v>46</v>
      </c>
      <c r="D31" s="21"/>
      <c r="E31" s="575" t="s">
        <v>47</v>
      </c>
      <c r="F31" s="575"/>
    </row>
  </sheetData>
  <mergeCells count="47">
    <mergeCell ref="C1:U1"/>
    <mergeCell ref="C2:U2"/>
    <mergeCell ref="B3:B6"/>
    <mergeCell ref="C3:G3"/>
    <mergeCell ref="H3:L3"/>
    <mergeCell ref="M3:M6"/>
    <mergeCell ref="N3:N6"/>
    <mergeCell ref="O3:O6"/>
    <mergeCell ref="P3:P6"/>
    <mergeCell ref="Q3:Q6"/>
    <mergeCell ref="R3:T3"/>
    <mergeCell ref="U3:U6"/>
    <mergeCell ref="C4:C6"/>
    <mergeCell ref="D4:G4"/>
    <mergeCell ref="H4:H6"/>
    <mergeCell ref="I4:L4"/>
    <mergeCell ref="R4:R6"/>
    <mergeCell ref="S4:T4"/>
    <mergeCell ref="D5:D6"/>
    <mergeCell ref="E5:F5"/>
    <mergeCell ref="G5:G6"/>
    <mergeCell ref="I5:I6"/>
    <mergeCell ref="J5:K5"/>
    <mergeCell ref="L5:L6"/>
    <mergeCell ref="S5:S6"/>
    <mergeCell ref="T5:T6"/>
    <mergeCell ref="B7:B8"/>
    <mergeCell ref="C7:C8"/>
    <mergeCell ref="D7:D8"/>
    <mergeCell ref="E7:E8"/>
    <mergeCell ref="G7:G8"/>
    <mergeCell ref="E31:F31"/>
    <mergeCell ref="T7:T8"/>
    <mergeCell ref="U7:U8"/>
    <mergeCell ref="E24:F24"/>
    <mergeCell ref="E25:F25"/>
    <mergeCell ref="E30:F30"/>
    <mergeCell ref="N7:N8"/>
    <mergeCell ref="O7:O8"/>
    <mergeCell ref="P7:P8"/>
    <mergeCell ref="Q7:Q8"/>
    <mergeCell ref="R7:R8"/>
    <mergeCell ref="H7:H8"/>
    <mergeCell ref="I7:I8"/>
    <mergeCell ref="J7:J8"/>
    <mergeCell ref="L7:L8"/>
    <mergeCell ref="M7:M8"/>
  </mergeCells>
  <pageMargins left="0.70899999999999996" right="0.70899999999999996" top="0.748" bottom="0.748" header="0.315" footer="0.315"/>
  <pageSetup paperSize="9" scale="33" firstPageNumber="2" orientation="landscape" useFirstPageNumber="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3"/>
  <sheetViews>
    <sheetView zoomScale="64" workbookViewId="0">
      <pane ySplit="2" topLeftCell="A3" activePane="bottomLeft" state="frozen"/>
      <selection activeCell="B9" sqref="B9:U15"/>
      <selection pane="bottomLeft"/>
    </sheetView>
  </sheetViews>
  <sheetFormatPr defaultColWidth="10" defaultRowHeight="18.75"/>
  <cols>
    <col min="1" max="1" width="16.85546875" style="190" customWidth="1"/>
    <col min="2" max="2" width="49.28515625" style="190" customWidth="1"/>
    <col min="3" max="3" width="29.7109375" style="190" customWidth="1"/>
    <col min="4" max="4" width="14.85546875" style="190" customWidth="1"/>
    <col min="5" max="5" width="13.7109375" style="190" customWidth="1"/>
    <col min="6" max="6" width="13.85546875" style="190" customWidth="1"/>
    <col min="7" max="7" width="15.7109375" style="190" customWidth="1"/>
    <col min="8" max="8" width="42.5703125" style="190" customWidth="1"/>
    <col min="9" max="9" width="14.42578125" style="190" customWidth="1"/>
    <col min="10" max="10" width="16.5703125" style="190" customWidth="1"/>
    <col min="11" max="11" width="15.5703125" style="190" customWidth="1"/>
    <col min="12" max="12" width="19.85546875" style="190" customWidth="1"/>
    <col min="13" max="13" width="21.7109375" style="190" customWidth="1"/>
    <col min="14" max="14" width="21.42578125" style="190" customWidth="1"/>
    <col min="15" max="15" width="18" style="190" customWidth="1"/>
    <col min="16" max="16" width="23.42578125" style="190" customWidth="1"/>
    <col min="17" max="17" width="21.5703125" style="190" customWidth="1"/>
    <col min="18" max="18" width="22.5703125" style="190" customWidth="1"/>
    <col min="19" max="19" width="15.7109375" style="190" customWidth="1"/>
    <col min="20" max="20" width="15.140625" style="190" customWidth="1"/>
    <col min="21" max="21" width="17.7109375" style="190" customWidth="1"/>
    <col min="22" max="22" width="13" style="190" customWidth="1"/>
    <col min="23" max="26" width="10" style="190"/>
  </cols>
  <sheetData>
    <row r="1" spans="1:21" ht="80.25" customHeight="1">
      <c r="C1" s="607" t="s">
        <v>153</v>
      </c>
      <c r="D1" s="608"/>
      <c r="E1" s="608"/>
      <c r="F1" s="608"/>
      <c r="G1" s="608"/>
      <c r="H1" s="608"/>
      <c r="I1" s="608"/>
      <c r="J1" s="608"/>
      <c r="K1" s="608"/>
      <c r="L1" s="608"/>
      <c r="M1" s="608"/>
      <c r="N1" s="608"/>
      <c r="O1" s="608"/>
      <c r="P1" s="608"/>
      <c r="Q1" s="608"/>
      <c r="R1" s="608"/>
      <c r="S1" s="608"/>
      <c r="T1" s="608"/>
      <c r="U1" s="608"/>
    </row>
    <row r="2" spans="1:21" ht="81" customHeight="1">
      <c r="C2" s="609" t="s">
        <v>98</v>
      </c>
      <c r="D2" s="609"/>
      <c r="E2" s="609"/>
      <c r="F2" s="609"/>
      <c r="G2" s="609"/>
      <c r="H2" s="609"/>
      <c r="I2" s="609"/>
      <c r="J2" s="609"/>
      <c r="K2" s="609"/>
      <c r="L2" s="609"/>
      <c r="M2" s="609"/>
      <c r="N2" s="609"/>
      <c r="O2" s="609"/>
      <c r="P2" s="609"/>
      <c r="Q2" s="609"/>
      <c r="R2" s="609"/>
      <c r="S2" s="609"/>
      <c r="T2" s="609"/>
      <c r="U2" s="609"/>
    </row>
    <row r="3" spans="1:21" ht="55.5" customHeight="1">
      <c r="B3" s="573" t="s">
        <v>1</v>
      </c>
      <c r="C3" s="577" t="s">
        <v>2</v>
      </c>
      <c r="D3" s="588"/>
      <c r="E3" s="588"/>
      <c r="F3" s="588"/>
      <c r="G3" s="578"/>
      <c r="H3" s="577" t="s">
        <v>3</v>
      </c>
      <c r="I3" s="588"/>
      <c r="J3" s="588"/>
      <c r="K3" s="588"/>
      <c r="L3" s="578"/>
      <c r="M3" s="581" t="s">
        <v>4</v>
      </c>
      <c r="N3" s="581" t="s">
        <v>5</v>
      </c>
      <c r="O3" s="581" t="s">
        <v>6</v>
      </c>
      <c r="P3" s="581" t="s">
        <v>7</v>
      </c>
      <c r="Q3" s="581" t="s">
        <v>8</v>
      </c>
      <c r="R3" s="577" t="s">
        <v>9</v>
      </c>
      <c r="S3" s="588"/>
      <c r="T3" s="578"/>
      <c r="U3" s="573" t="s">
        <v>10</v>
      </c>
    </row>
    <row r="4" spans="1:21" ht="24" customHeight="1">
      <c r="B4" s="576"/>
      <c r="C4" s="573" t="s">
        <v>11</v>
      </c>
      <c r="D4" s="577" t="s">
        <v>12</v>
      </c>
      <c r="E4" s="588"/>
      <c r="F4" s="588"/>
      <c r="G4" s="578"/>
      <c r="H4" s="590" t="s">
        <v>13</v>
      </c>
      <c r="I4" s="577" t="s">
        <v>12</v>
      </c>
      <c r="J4" s="588"/>
      <c r="K4" s="588"/>
      <c r="L4" s="578"/>
      <c r="M4" s="589"/>
      <c r="N4" s="589"/>
      <c r="O4" s="589"/>
      <c r="P4" s="589"/>
      <c r="Q4" s="589"/>
      <c r="R4" s="573" t="s">
        <v>14</v>
      </c>
      <c r="S4" s="577" t="s">
        <v>15</v>
      </c>
      <c r="T4" s="578"/>
      <c r="U4" s="576"/>
    </row>
    <row r="5" spans="1:21" ht="31.5" customHeight="1">
      <c r="B5" s="576"/>
      <c r="C5" s="576"/>
      <c r="D5" s="579" t="s">
        <v>16</v>
      </c>
      <c r="E5" s="577" t="s">
        <v>17</v>
      </c>
      <c r="F5" s="578"/>
      <c r="G5" s="581" t="s">
        <v>18</v>
      </c>
      <c r="H5" s="591"/>
      <c r="I5" s="581" t="s">
        <v>16</v>
      </c>
      <c r="J5" s="577" t="s">
        <v>17</v>
      </c>
      <c r="K5" s="578"/>
      <c r="L5" s="583" t="s">
        <v>18</v>
      </c>
      <c r="M5" s="589"/>
      <c r="N5" s="589"/>
      <c r="O5" s="589"/>
      <c r="P5" s="589"/>
      <c r="Q5" s="589"/>
      <c r="R5" s="576"/>
      <c r="S5" s="581" t="s">
        <v>19</v>
      </c>
      <c r="T5" s="581" t="s">
        <v>20</v>
      </c>
      <c r="U5" s="576"/>
    </row>
    <row r="6" spans="1:21" ht="1.5" customHeight="1">
      <c r="B6" s="574"/>
      <c r="C6" s="574"/>
      <c r="D6" s="580"/>
      <c r="E6" s="29" t="s">
        <v>21</v>
      </c>
      <c r="F6" s="30" t="s">
        <v>22</v>
      </c>
      <c r="G6" s="582"/>
      <c r="H6" s="592"/>
      <c r="I6" s="582"/>
      <c r="J6" s="31" t="s">
        <v>21</v>
      </c>
      <c r="K6" s="31" t="s">
        <v>22</v>
      </c>
      <c r="L6" s="584"/>
      <c r="M6" s="582"/>
      <c r="N6" s="582"/>
      <c r="O6" s="582"/>
      <c r="P6" s="582"/>
      <c r="Q6" s="582"/>
      <c r="R6" s="574"/>
      <c r="S6" s="582"/>
      <c r="T6" s="582"/>
      <c r="U6" s="574"/>
    </row>
    <row r="7" spans="1:21" ht="22.35" customHeight="1">
      <c r="B7" s="573">
        <v>1</v>
      </c>
      <c r="C7" s="573">
        <v>2</v>
      </c>
      <c r="D7" s="573">
        <v>3</v>
      </c>
      <c r="E7" s="573">
        <v>4</v>
      </c>
      <c r="F7" s="33">
        <v>5</v>
      </c>
      <c r="G7" s="573">
        <v>6</v>
      </c>
      <c r="H7" s="573">
        <v>7</v>
      </c>
      <c r="I7" s="573">
        <v>8</v>
      </c>
      <c r="J7" s="573">
        <v>9</v>
      </c>
      <c r="K7" s="33">
        <v>10</v>
      </c>
      <c r="L7" s="573">
        <v>11</v>
      </c>
      <c r="M7" s="573">
        <v>12</v>
      </c>
      <c r="N7" s="573">
        <v>13</v>
      </c>
      <c r="O7" s="573">
        <v>14</v>
      </c>
      <c r="P7" s="573">
        <v>15</v>
      </c>
      <c r="Q7" s="573">
        <v>16</v>
      </c>
      <c r="R7" s="573">
        <v>17</v>
      </c>
      <c r="S7" s="33">
        <v>18</v>
      </c>
      <c r="T7" s="573">
        <v>19</v>
      </c>
      <c r="U7" s="573">
        <v>20</v>
      </c>
    </row>
    <row r="8" spans="1:21" ht="36">
      <c r="B8" s="574"/>
      <c r="C8" s="574"/>
      <c r="D8" s="574"/>
      <c r="E8" s="574"/>
      <c r="F8" s="34" t="s">
        <v>23</v>
      </c>
      <c r="G8" s="574"/>
      <c r="H8" s="574"/>
      <c r="I8" s="574"/>
      <c r="J8" s="574"/>
      <c r="K8" s="34" t="s">
        <v>24</v>
      </c>
      <c r="L8" s="574"/>
      <c r="M8" s="574"/>
      <c r="N8" s="574"/>
      <c r="O8" s="574"/>
      <c r="P8" s="576"/>
      <c r="Q8" s="576"/>
      <c r="R8" s="576"/>
      <c r="S8" s="34" t="s">
        <v>25</v>
      </c>
      <c r="T8" s="574"/>
      <c r="U8" s="602"/>
    </row>
    <row r="9" spans="1:21" ht="51.75" customHeight="1">
      <c r="A9" s="10">
        <v>1</v>
      </c>
      <c r="B9" s="32" t="s">
        <v>26</v>
      </c>
      <c r="C9" s="35" t="s">
        <v>27</v>
      </c>
      <c r="D9" s="234">
        <v>124</v>
      </c>
      <c r="E9" s="235">
        <v>124</v>
      </c>
      <c r="F9" s="38">
        <f>E9/D9*100</f>
        <v>100</v>
      </c>
      <c r="G9" s="35">
        <v>10</v>
      </c>
      <c r="H9" s="28" t="s">
        <v>28</v>
      </c>
      <c r="I9" s="193">
        <v>98</v>
      </c>
      <c r="J9" s="194">
        <v>97</v>
      </c>
      <c r="K9" s="42">
        <f t="shared" ref="K9:K18" si="0">J9/I9*100</f>
        <v>98.979591836734699</v>
      </c>
      <c r="L9" s="35">
        <v>10</v>
      </c>
      <c r="M9" s="35" t="s">
        <v>29</v>
      </c>
      <c r="N9" s="35" t="s">
        <v>29</v>
      </c>
      <c r="O9" s="195" t="s">
        <v>30</v>
      </c>
      <c r="P9" s="196">
        <v>16177178.82</v>
      </c>
      <c r="Q9" s="196">
        <v>16177178.82</v>
      </c>
      <c r="R9" s="196">
        <v>16177178.82</v>
      </c>
      <c r="S9" s="42">
        <f t="shared" ref="S9:S18" si="1">R9/P9*100</f>
        <v>100</v>
      </c>
      <c r="T9" s="232">
        <f t="shared" ref="T9:T18" si="2">R9/Q9*100</f>
        <v>100</v>
      </c>
      <c r="U9" s="233" t="s">
        <v>169</v>
      </c>
    </row>
    <row r="10" spans="1:21" ht="68.25" customHeight="1">
      <c r="A10" s="10">
        <v>2</v>
      </c>
      <c r="B10" s="32" t="s">
        <v>99</v>
      </c>
      <c r="C10" s="236" t="s">
        <v>27</v>
      </c>
      <c r="D10" s="237">
        <v>1</v>
      </c>
      <c r="E10" s="238">
        <v>1</v>
      </c>
      <c r="F10" s="38">
        <v>100</v>
      </c>
      <c r="G10" s="35">
        <v>10</v>
      </c>
      <c r="H10" s="198" t="s">
        <v>28</v>
      </c>
      <c r="I10" s="193">
        <v>98</v>
      </c>
      <c r="J10" s="194">
        <v>100</v>
      </c>
      <c r="K10" s="42">
        <f t="shared" si="0"/>
        <v>102.04081632653062</v>
      </c>
      <c r="L10" s="35">
        <v>10</v>
      </c>
      <c r="M10" s="35" t="s">
        <v>29</v>
      </c>
      <c r="N10" s="35" t="s">
        <v>29</v>
      </c>
      <c r="O10" s="195" t="s">
        <v>30</v>
      </c>
      <c r="P10" s="196">
        <v>130461.12</v>
      </c>
      <c r="Q10" s="196">
        <v>130461.12</v>
      </c>
      <c r="R10" s="196">
        <v>130461.12</v>
      </c>
      <c r="S10" s="42">
        <f t="shared" si="1"/>
        <v>100</v>
      </c>
      <c r="T10" s="232">
        <f t="shared" si="2"/>
        <v>100</v>
      </c>
      <c r="U10" s="233" t="s">
        <v>169</v>
      </c>
    </row>
    <row r="11" spans="1:21" ht="121.5" customHeight="1">
      <c r="A11" s="10">
        <v>3</v>
      </c>
      <c r="B11" s="32" t="s">
        <v>100</v>
      </c>
      <c r="C11" s="32" t="s">
        <v>27</v>
      </c>
      <c r="D11" s="197">
        <v>3</v>
      </c>
      <c r="E11" s="239">
        <v>3</v>
      </c>
      <c r="F11" s="158">
        <f t="shared" ref="F11:F18" si="3">E11/D11*100</f>
        <v>100</v>
      </c>
      <c r="G11" s="32">
        <v>10</v>
      </c>
      <c r="H11" s="199" t="s">
        <v>28</v>
      </c>
      <c r="I11" s="193">
        <v>98</v>
      </c>
      <c r="J11" s="193">
        <v>100</v>
      </c>
      <c r="K11" s="151">
        <f t="shared" si="0"/>
        <v>102.04081632653062</v>
      </c>
      <c r="L11" s="32">
        <v>10</v>
      </c>
      <c r="M11" s="32" t="s">
        <v>29</v>
      </c>
      <c r="N11" s="32" t="s">
        <v>29</v>
      </c>
      <c r="O11" s="200" t="s">
        <v>30</v>
      </c>
      <c r="P11" s="201">
        <v>391383.36</v>
      </c>
      <c r="Q11" s="201">
        <v>391383.36</v>
      </c>
      <c r="R11" s="201">
        <v>391383.36</v>
      </c>
      <c r="S11" s="202">
        <f t="shared" si="1"/>
        <v>100</v>
      </c>
      <c r="T11" s="240">
        <f t="shared" si="2"/>
        <v>100</v>
      </c>
      <c r="U11" s="233" t="s">
        <v>169</v>
      </c>
    </row>
    <row r="12" spans="1:21" ht="81" customHeight="1">
      <c r="A12" s="10">
        <v>4</v>
      </c>
      <c r="B12" s="32" t="s">
        <v>101</v>
      </c>
      <c r="C12" s="35" t="s">
        <v>27</v>
      </c>
      <c r="D12" s="191">
        <v>2</v>
      </c>
      <c r="E12" s="192">
        <v>2</v>
      </c>
      <c r="F12" s="38">
        <f t="shared" si="3"/>
        <v>100</v>
      </c>
      <c r="G12" s="35">
        <v>10</v>
      </c>
      <c r="H12" s="199" t="s">
        <v>28</v>
      </c>
      <c r="I12" s="35">
        <v>98</v>
      </c>
      <c r="J12" s="35">
        <v>100</v>
      </c>
      <c r="K12" s="42">
        <f t="shared" si="0"/>
        <v>102.04081632653062</v>
      </c>
      <c r="L12" s="35">
        <v>10</v>
      </c>
      <c r="M12" s="35" t="s">
        <v>29</v>
      </c>
      <c r="N12" s="35" t="s">
        <v>29</v>
      </c>
      <c r="O12" s="35" t="s">
        <v>30</v>
      </c>
      <c r="P12" s="83">
        <v>260922.23999999999</v>
      </c>
      <c r="Q12" s="83">
        <v>260922.23999999999</v>
      </c>
      <c r="R12" s="83">
        <v>260922.23999999999</v>
      </c>
      <c r="S12" s="42">
        <f t="shared" si="1"/>
        <v>100</v>
      </c>
      <c r="T12" s="232">
        <f t="shared" si="2"/>
        <v>100</v>
      </c>
      <c r="U12" s="233" t="s">
        <v>169</v>
      </c>
    </row>
    <row r="13" spans="1:21" ht="103.5" customHeight="1">
      <c r="A13" s="10">
        <v>5</v>
      </c>
      <c r="B13" s="44" t="s">
        <v>68</v>
      </c>
      <c r="C13" s="35" t="s">
        <v>27</v>
      </c>
      <c r="D13" s="191">
        <v>184</v>
      </c>
      <c r="E13" s="192">
        <v>184</v>
      </c>
      <c r="F13" s="38">
        <f t="shared" si="3"/>
        <v>100</v>
      </c>
      <c r="G13" s="35">
        <v>10</v>
      </c>
      <c r="H13" s="198" t="s">
        <v>28</v>
      </c>
      <c r="I13" s="35">
        <v>98</v>
      </c>
      <c r="J13" s="35">
        <v>97</v>
      </c>
      <c r="K13" s="42">
        <f t="shared" si="0"/>
        <v>98.979591836734699</v>
      </c>
      <c r="L13" s="35">
        <v>10</v>
      </c>
      <c r="M13" s="35" t="s">
        <v>29</v>
      </c>
      <c r="N13" s="35" t="s">
        <v>29</v>
      </c>
      <c r="O13" s="35" t="s">
        <v>30</v>
      </c>
      <c r="P13" s="83">
        <v>24004845.989999998</v>
      </c>
      <c r="Q13" s="83">
        <v>24004845.989999998</v>
      </c>
      <c r="R13" s="83">
        <v>24004845.989999998</v>
      </c>
      <c r="S13" s="42">
        <f t="shared" si="1"/>
        <v>100</v>
      </c>
      <c r="T13" s="232">
        <f t="shared" si="2"/>
        <v>100</v>
      </c>
      <c r="U13" s="233" t="s">
        <v>169</v>
      </c>
    </row>
    <row r="14" spans="1:21" ht="118.5" customHeight="1">
      <c r="A14" s="10">
        <v>6</v>
      </c>
      <c r="B14" s="44" t="s">
        <v>102</v>
      </c>
      <c r="C14" s="35" t="s">
        <v>27</v>
      </c>
      <c r="D14" s="191">
        <v>1</v>
      </c>
      <c r="E14" s="192">
        <v>1</v>
      </c>
      <c r="F14" s="38">
        <f t="shared" si="3"/>
        <v>100</v>
      </c>
      <c r="G14" s="35">
        <v>10</v>
      </c>
      <c r="H14" s="198" t="s">
        <v>28</v>
      </c>
      <c r="I14" s="35">
        <v>98</v>
      </c>
      <c r="J14" s="35">
        <v>100</v>
      </c>
      <c r="K14" s="42">
        <f t="shared" si="0"/>
        <v>102.04081632653062</v>
      </c>
      <c r="L14" s="35">
        <v>10</v>
      </c>
      <c r="M14" s="35" t="s">
        <v>29</v>
      </c>
      <c r="N14" s="35" t="s">
        <v>29</v>
      </c>
      <c r="O14" s="35" t="s">
        <v>30</v>
      </c>
      <c r="P14" s="203">
        <v>130461.12</v>
      </c>
      <c r="Q14" s="203">
        <v>130461.12</v>
      </c>
      <c r="R14" s="203">
        <v>130461.12</v>
      </c>
      <c r="S14" s="42">
        <f t="shared" si="1"/>
        <v>100</v>
      </c>
      <c r="T14" s="232">
        <f t="shared" si="2"/>
        <v>100</v>
      </c>
      <c r="U14" s="233" t="s">
        <v>169</v>
      </c>
    </row>
    <row r="15" spans="1:21" ht="104.25" customHeight="1">
      <c r="A15" s="10">
        <v>7</v>
      </c>
      <c r="B15" s="32" t="s">
        <v>103</v>
      </c>
      <c r="C15" s="35" t="s">
        <v>27</v>
      </c>
      <c r="D15" s="191">
        <v>0</v>
      </c>
      <c r="E15" s="192">
        <v>0</v>
      </c>
      <c r="F15" s="38" t="e">
        <f t="shared" si="3"/>
        <v>#DIV/0!</v>
      </c>
      <c r="G15" s="35">
        <v>10</v>
      </c>
      <c r="H15" s="198" t="s">
        <v>28</v>
      </c>
      <c r="I15" s="35">
        <v>98</v>
      </c>
      <c r="J15" s="35">
        <v>100</v>
      </c>
      <c r="K15" s="42">
        <f t="shared" si="0"/>
        <v>102.04081632653062</v>
      </c>
      <c r="L15" s="35">
        <v>10</v>
      </c>
      <c r="M15" s="35" t="s">
        <v>29</v>
      </c>
      <c r="N15" s="35" t="s">
        <v>29</v>
      </c>
      <c r="O15" s="35" t="s">
        <v>30</v>
      </c>
      <c r="P15" s="83">
        <v>0</v>
      </c>
      <c r="Q15" s="83">
        <v>0</v>
      </c>
      <c r="R15" s="204">
        <v>0</v>
      </c>
      <c r="S15" s="42" t="e">
        <f t="shared" si="1"/>
        <v>#DIV/0!</v>
      </c>
      <c r="T15" s="232" t="e">
        <f t="shared" si="2"/>
        <v>#DIV/0!</v>
      </c>
      <c r="U15" s="233" t="s">
        <v>169</v>
      </c>
    </row>
    <row r="16" spans="1:21" ht="51.75" customHeight="1">
      <c r="A16" s="10">
        <v>8</v>
      </c>
      <c r="B16" s="155" t="s">
        <v>104</v>
      </c>
      <c r="C16" s="35" t="s">
        <v>27</v>
      </c>
      <c r="D16" s="34">
        <v>3</v>
      </c>
      <c r="E16" s="34">
        <v>3</v>
      </c>
      <c r="F16" s="42">
        <f t="shared" si="3"/>
        <v>100</v>
      </c>
      <c r="G16" s="35">
        <v>10</v>
      </c>
      <c r="H16" s="199" t="s">
        <v>28</v>
      </c>
      <c r="I16" s="35">
        <v>98</v>
      </c>
      <c r="J16" s="35">
        <v>100</v>
      </c>
      <c r="K16" s="42">
        <f t="shared" si="0"/>
        <v>102.04081632653062</v>
      </c>
      <c r="L16" s="35">
        <v>10</v>
      </c>
      <c r="M16" s="35" t="s">
        <v>29</v>
      </c>
      <c r="N16" s="35" t="s">
        <v>29</v>
      </c>
      <c r="O16" s="35" t="s">
        <v>30</v>
      </c>
      <c r="P16" s="83">
        <v>391383.36</v>
      </c>
      <c r="Q16" s="83">
        <v>391383.36</v>
      </c>
      <c r="R16" s="221">
        <v>391383.36</v>
      </c>
      <c r="S16" s="42">
        <f t="shared" si="1"/>
        <v>100</v>
      </c>
      <c r="T16" s="232">
        <f t="shared" si="2"/>
        <v>100</v>
      </c>
      <c r="U16" s="233" t="s">
        <v>169</v>
      </c>
    </row>
    <row r="17" spans="1:21" ht="84" customHeight="1">
      <c r="A17" s="10">
        <v>9</v>
      </c>
      <c r="B17" s="44" t="s">
        <v>42</v>
      </c>
      <c r="C17" s="35" t="s">
        <v>57</v>
      </c>
      <c r="D17" s="34">
        <v>18870</v>
      </c>
      <c r="E17" s="34">
        <v>18870</v>
      </c>
      <c r="F17" s="42">
        <f t="shared" si="3"/>
        <v>100</v>
      </c>
      <c r="G17" s="35">
        <v>10</v>
      </c>
      <c r="H17" s="198" t="s">
        <v>105</v>
      </c>
      <c r="I17" s="35">
        <v>30</v>
      </c>
      <c r="J17" s="35">
        <v>30</v>
      </c>
      <c r="K17" s="42">
        <f t="shared" si="0"/>
        <v>100</v>
      </c>
      <c r="L17" s="35">
        <v>10</v>
      </c>
      <c r="M17" s="35" t="s">
        <v>29</v>
      </c>
      <c r="N17" s="35" t="s">
        <v>29</v>
      </c>
      <c r="O17" s="35" t="s">
        <v>30</v>
      </c>
      <c r="P17" s="41">
        <v>19569167.93</v>
      </c>
      <c r="Q17" s="41">
        <v>19569167.93</v>
      </c>
      <c r="R17" s="41">
        <v>19569167.93</v>
      </c>
      <c r="S17" s="42">
        <f t="shared" si="1"/>
        <v>100</v>
      </c>
      <c r="T17" s="232">
        <f t="shared" si="2"/>
        <v>100</v>
      </c>
      <c r="U17" s="233" t="s">
        <v>169</v>
      </c>
    </row>
    <row r="18" spans="1:21" ht="61.5" customHeight="1">
      <c r="A18" s="10">
        <v>10</v>
      </c>
      <c r="B18" s="44" t="s">
        <v>43</v>
      </c>
      <c r="C18" s="35" t="s">
        <v>27</v>
      </c>
      <c r="D18" s="82">
        <v>90</v>
      </c>
      <c r="E18" s="34">
        <v>90</v>
      </c>
      <c r="F18" s="42">
        <f t="shared" si="3"/>
        <v>100</v>
      </c>
      <c r="G18" s="35">
        <v>10</v>
      </c>
      <c r="H18" s="198" t="s">
        <v>28</v>
      </c>
      <c r="I18" s="35">
        <v>100</v>
      </c>
      <c r="J18" s="35">
        <v>100</v>
      </c>
      <c r="K18" s="42">
        <f t="shared" si="0"/>
        <v>100</v>
      </c>
      <c r="L18" s="35">
        <v>10</v>
      </c>
      <c r="M18" s="35" t="s">
        <v>29</v>
      </c>
      <c r="N18" s="35" t="s">
        <v>29</v>
      </c>
      <c r="O18" s="35" t="s">
        <v>30</v>
      </c>
      <c r="P18" s="83">
        <v>414043.7</v>
      </c>
      <c r="Q18" s="41">
        <v>414043.7</v>
      </c>
      <c r="R18" s="70">
        <v>414043.7</v>
      </c>
      <c r="S18" s="42">
        <f t="shared" si="1"/>
        <v>100</v>
      </c>
      <c r="T18" s="232">
        <f t="shared" si="2"/>
        <v>100</v>
      </c>
      <c r="U18" s="233" t="s">
        <v>169</v>
      </c>
    </row>
    <row r="19" spans="1:21" ht="45" customHeight="1">
      <c r="A19" s="10"/>
      <c r="D19" s="220">
        <f>SUM(D9:D16)</f>
        <v>318</v>
      </c>
      <c r="E19" s="220">
        <f>SUM(E9:E16)</f>
        <v>318</v>
      </c>
      <c r="P19" s="72">
        <f>SUM(P9:P18)</f>
        <v>61469847.640000001</v>
      </c>
      <c r="Q19" s="72">
        <f>SUM(Q9:Q18)</f>
        <v>61469847.640000001</v>
      </c>
      <c r="R19" s="72">
        <f>SUM(R9:R18)</f>
        <v>61469847.640000001</v>
      </c>
    </row>
    <row r="20" spans="1:21">
      <c r="A20" s="10"/>
      <c r="B20" s="184" t="s">
        <v>73</v>
      </c>
      <c r="C20" s="205"/>
      <c r="D20" s="10"/>
      <c r="E20" s="605" t="s">
        <v>45</v>
      </c>
      <c r="F20" s="605"/>
    </row>
    <row r="21" spans="1:21">
      <c r="A21" s="10"/>
      <c r="B21" s="184"/>
      <c r="C21" s="206" t="s">
        <v>46</v>
      </c>
      <c r="D21" s="10"/>
      <c r="E21" s="604" t="s">
        <v>47</v>
      </c>
      <c r="F21" s="604"/>
    </row>
    <row r="22" spans="1:21">
      <c r="A22" s="10"/>
      <c r="B22" s="184"/>
      <c r="C22" s="206"/>
      <c r="D22" s="10"/>
      <c r="E22" s="206"/>
      <c r="F22" s="206"/>
    </row>
    <row r="23" spans="1:21">
      <c r="A23" s="10"/>
      <c r="B23" s="184"/>
      <c r="C23" s="206"/>
      <c r="D23" s="10"/>
      <c r="E23" s="206"/>
      <c r="F23" s="206"/>
    </row>
    <row r="24" spans="1:21">
      <c r="A24" s="10"/>
      <c r="B24" s="184"/>
      <c r="C24" s="184"/>
      <c r="D24" s="184"/>
      <c r="E24" s="10"/>
      <c r="F24" s="10"/>
    </row>
    <row r="25" spans="1:21">
      <c r="A25" s="10"/>
      <c r="B25" s="184"/>
      <c r="C25" s="184"/>
      <c r="D25" s="184"/>
      <c r="E25" s="10"/>
      <c r="F25" s="10"/>
    </row>
    <row r="26" spans="1:21">
      <c r="A26" s="10"/>
      <c r="B26" s="184" t="s">
        <v>48</v>
      </c>
      <c r="C26" s="205"/>
      <c r="D26" s="10"/>
      <c r="E26" s="606" t="s">
        <v>106</v>
      </c>
      <c r="F26" s="606"/>
    </row>
    <row r="27" spans="1:21">
      <c r="A27" s="10"/>
      <c r="B27" s="184"/>
      <c r="C27" s="206" t="s">
        <v>46</v>
      </c>
      <c r="D27" s="10"/>
      <c r="E27" s="604" t="s">
        <v>47</v>
      </c>
      <c r="F27" s="604"/>
    </row>
    <row r="28" spans="1:21">
      <c r="A28" s="10"/>
    </row>
    <row r="29" spans="1:21">
      <c r="A29" s="10"/>
    </row>
    <row r="30" spans="1:21">
      <c r="A30" s="10"/>
    </row>
    <row r="31" spans="1:21">
      <c r="A31" s="10"/>
    </row>
    <row r="32" spans="1:21">
      <c r="A32" s="10"/>
    </row>
    <row r="33" spans="1:1">
      <c r="A33" s="10"/>
    </row>
  </sheetData>
  <mergeCells count="47">
    <mergeCell ref="C1:U1"/>
    <mergeCell ref="C2:U2"/>
    <mergeCell ref="B3:B6"/>
    <mergeCell ref="C3:G3"/>
    <mergeCell ref="H3:L3"/>
    <mergeCell ref="M3:M6"/>
    <mergeCell ref="N3:N6"/>
    <mergeCell ref="O3:O6"/>
    <mergeCell ref="P3:P6"/>
    <mergeCell ref="Q3:Q6"/>
    <mergeCell ref="R3:T3"/>
    <mergeCell ref="U3:U6"/>
    <mergeCell ref="C4:C6"/>
    <mergeCell ref="D4:G4"/>
    <mergeCell ref="H4:H6"/>
    <mergeCell ref="I4:L4"/>
    <mergeCell ref="R4:R6"/>
    <mergeCell ref="S4:T4"/>
    <mergeCell ref="D5:D6"/>
    <mergeCell ref="E5:F5"/>
    <mergeCell ref="G5:G6"/>
    <mergeCell ref="I5:I6"/>
    <mergeCell ref="J5:K5"/>
    <mergeCell ref="L5:L6"/>
    <mergeCell ref="S5:S6"/>
    <mergeCell ref="T5:T6"/>
    <mergeCell ref="B7:B8"/>
    <mergeCell ref="C7:C8"/>
    <mergeCell ref="D7:D8"/>
    <mergeCell ref="E7:E8"/>
    <mergeCell ref="G7:G8"/>
    <mergeCell ref="E27:F27"/>
    <mergeCell ref="T7:T8"/>
    <mergeCell ref="U7:U8"/>
    <mergeCell ref="E20:F20"/>
    <mergeCell ref="E21:F21"/>
    <mergeCell ref="E26:F26"/>
    <mergeCell ref="N7:N8"/>
    <mergeCell ref="O7:O8"/>
    <mergeCell ref="P7:P8"/>
    <mergeCell ref="Q7:Q8"/>
    <mergeCell ref="R7:R8"/>
    <mergeCell ref="H7:H8"/>
    <mergeCell ref="I7:I8"/>
    <mergeCell ref="J7:J8"/>
    <mergeCell ref="L7:L8"/>
    <mergeCell ref="M7:M8"/>
  </mergeCells>
  <pageMargins left="0.433" right="0.433" top="0.433" bottom="0.39400000000000002" header="0.315" footer="0.315"/>
  <pageSetup paperSize="9" scale="30" fitToWidth="0" orientation="landscape" useFirstPageNumber="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5"/>
  <sheetViews>
    <sheetView view="pageBreakPreview" zoomScale="60" workbookViewId="0">
      <pane xSplit="1" ySplit="7" topLeftCell="B8" activePane="bottomRight" state="frozen"/>
      <selection activeCell="B9" sqref="B9:U20"/>
      <selection pane="topRight"/>
      <selection pane="bottomLeft"/>
      <selection pane="bottomRight" activeCell="B8" sqref="B8"/>
    </sheetView>
  </sheetViews>
  <sheetFormatPr defaultColWidth="9.140625" defaultRowHeight="18.75"/>
  <cols>
    <col min="1" max="1" width="9.140625" style="10"/>
    <col min="2" max="2" width="49.28515625" style="10" customWidth="1"/>
    <col min="3" max="3" width="29.7109375" style="10" customWidth="1"/>
    <col min="4" max="4" width="18" style="10" customWidth="1"/>
    <col min="5" max="5" width="20.42578125" style="10" customWidth="1"/>
    <col min="6" max="6" width="22.85546875" style="10" customWidth="1"/>
    <col min="7" max="7" width="15.7109375" style="10" customWidth="1"/>
    <col min="8" max="8" width="42.5703125" style="10" customWidth="1"/>
    <col min="9" max="9" width="14.42578125" style="10" customWidth="1"/>
    <col min="10" max="10" width="16.5703125" style="10" customWidth="1"/>
    <col min="11" max="11" width="15.5703125" style="10" customWidth="1"/>
    <col min="12" max="12" width="17.85546875" style="10" customWidth="1"/>
    <col min="13" max="13" width="22.42578125" style="10" customWidth="1"/>
    <col min="14" max="14" width="19.140625" style="10" customWidth="1"/>
    <col min="15" max="15" width="17.85546875" style="10" customWidth="1"/>
    <col min="16" max="16" width="32.7109375" style="10" customWidth="1"/>
    <col min="17" max="17" width="33" style="10" customWidth="1"/>
    <col min="18" max="18" width="32.42578125" style="10" customWidth="1"/>
    <col min="19" max="19" width="14.7109375" style="10" customWidth="1"/>
    <col min="20" max="20" width="15.140625" style="10" customWidth="1"/>
    <col min="21" max="21" width="17.7109375" style="10" customWidth="1"/>
    <col min="22" max="16384" width="9.140625" style="10"/>
  </cols>
  <sheetData>
    <row r="1" spans="2:21" ht="1.5" customHeight="1">
      <c r="B1" s="84"/>
      <c r="C1" s="624" t="s">
        <v>153</v>
      </c>
      <c r="D1" s="625"/>
      <c r="E1" s="625"/>
      <c r="F1" s="625"/>
      <c r="G1" s="625"/>
      <c r="H1" s="625"/>
      <c r="I1" s="625"/>
      <c r="J1" s="625"/>
      <c r="K1" s="625"/>
      <c r="L1" s="625"/>
      <c r="M1" s="625"/>
      <c r="N1" s="625"/>
      <c r="O1" s="625"/>
      <c r="P1" s="625"/>
      <c r="Q1" s="625"/>
      <c r="R1" s="625"/>
      <c r="S1" s="625"/>
      <c r="T1" s="625"/>
      <c r="U1" s="625"/>
    </row>
    <row r="2" spans="2:21" ht="75" customHeight="1">
      <c r="B2" s="84"/>
      <c r="C2" s="626" t="s">
        <v>107</v>
      </c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26"/>
      <c r="S2" s="626"/>
      <c r="T2" s="626"/>
      <c r="U2" s="626"/>
    </row>
    <row r="3" spans="2:21" ht="82.5" customHeight="1">
      <c r="B3" s="610" t="s">
        <v>1</v>
      </c>
      <c r="C3" s="616" t="s">
        <v>2</v>
      </c>
      <c r="D3" s="627"/>
      <c r="E3" s="627"/>
      <c r="F3" s="627"/>
      <c r="G3" s="617"/>
      <c r="H3" s="616" t="s">
        <v>3</v>
      </c>
      <c r="I3" s="627"/>
      <c r="J3" s="627"/>
      <c r="K3" s="627"/>
      <c r="L3" s="617"/>
      <c r="M3" s="628" t="s">
        <v>4</v>
      </c>
      <c r="N3" s="620" t="s">
        <v>5</v>
      </c>
      <c r="O3" s="620" t="s">
        <v>6</v>
      </c>
      <c r="P3" s="620" t="s">
        <v>7</v>
      </c>
      <c r="Q3" s="620" t="s">
        <v>8</v>
      </c>
      <c r="R3" s="616" t="s">
        <v>9</v>
      </c>
      <c r="S3" s="627"/>
      <c r="T3" s="617"/>
      <c r="U3" s="610" t="s">
        <v>10</v>
      </c>
    </row>
    <row r="4" spans="2:21" ht="34.5" customHeight="1">
      <c r="B4" s="615"/>
      <c r="C4" s="630" t="s">
        <v>11</v>
      </c>
      <c r="D4" s="616" t="s">
        <v>12</v>
      </c>
      <c r="E4" s="627"/>
      <c r="F4" s="627"/>
      <c r="G4" s="617"/>
      <c r="H4" s="631" t="s">
        <v>13</v>
      </c>
      <c r="I4" s="616" t="s">
        <v>12</v>
      </c>
      <c r="J4" s="627"/>
      <c r="K4" s="627"/>
      <c r="L4" s="617"/>
      <c r="M4" s="628"/>
      <c r="N4" s="629"/>
      <c r="O4" s="629"/>
      <c r="P4" s="629"/>
      <c r="Q4" s="629"/>
      <c r="R4" s="610" t="s">
        <v>14</v>
      </c>
      <c r="S4" s="616" t="s">
        <v>15</v>
      </c>
      <c r="T4" s="617"/>
      <c r="U4" s="615"/>
    </row>
    <row r="5" spans="2:21" ht="121.7" customHeight="1">
      <c r="B5" s="615"/>
      <c r="C5" s="630"/>
      <c r="D5" s="618" t="s">
        <v>16</v>
      </c>
      <c r="E5" s="616" t="s">
        <v>17</v>
      </c>
      <c r="F5" s="617"/>
      <c r="G5" s="620" t="s">
        <v>18</v>
      </c>
      <c r="H5" s="632"/>
      <c r="I5" s="620" t="s">
        <v>16</v>
      </c>
      <c r="J5" s="616" t="s">
        <v>17</v>
      </c>
      <c r="K5" s="617"/>
      <c r="L5" s="622" t="s">
        <v>18</v>
      </c>
      <c r="M5" s="628"/>
      <c r="N5" s="629"/>
      <c r="O5" s="629"/>
      <c r="P5" s="629"/>
      <c r="Q5" s="629"/>
      <c r="R5" s="615"/>
      <c r="S5" s="620" t="s">
        <v>19</v>
      </c>
      <c r="T5" s="620" t="s">
        <v>20</v>
      </c>
      <c r="U5" s="615"/>
    </row>
    <row r="6" spans="2:21" ht="1.5" customHeight="1">
      <c r="B6" s="614"/>
      <c r="C6" s="630"/>
      <c r="D6" s="619"/>
      <c r="E6" s="85" t="s">
        <v>21</v>
      </c>
      <c r="F6" s="86" t="s">
        <v>22</v>
      </c>
      <c r="G6" s="621"/>
      <c r="H6" s="633"/>
      <c r="I6" s="621"/>
      <c r="J6" s="87" t="s">
        <v>21</v>
      </c>
      <c r="K6" s="87" t="s">
        <v>22</v>
      </c>
      <c r="L6" s="623"/>
      <c r="M6" s="628"/>
      <c r="N6" s="621"/>
      <c r="O6" s="621"/>
      <c r="P6" s="621"/>
      <c r="Q6" s="621"/>
      <c r="R6" s="614"/>
      <c r="S6" s="621"/>
      <c r="T6" s="621"/>
      <c r="U6" s="614"/>
    </row>
    <row r="7" spans="2:21" ht="43.5" customHeight="1">
      <c r="B7" s="610">
        <v>1</v>
      </c>
      <c r="C7" s="610">
        <v>2</v>
      </c>
      <c r="D7" s="610">
        <v>3</v>
      </c>
      <c r="E7" s="610">
        <v>4</v>
      </c>
      <c r="F7" s="89">
        <v>5</v>
      </c>
      <c r="G7" s="610">
        <v>6</v>
      </c>
      <c r="H7" s="610">
        <v>7</v>
      </c>
      <c r="I7" s="610">
        <v>8</v>
      </c>
      <c r="J7" s="610">
        <v>9</v>
      </c>
      <c r="K7" s="89">
        <v>10</v>
      </c>
      <c r="L7" s="610">
        <v>11</v>
      </c>
      <c r="M7" s="610">
        <v>12</v>
      </c>
      <c r="N7" s="610">
        <v>13</v>
      </c>
      <c r="O7" s="610">
        <v>14</v>
      </c>
      <c r="P7" s="610">
        <v>15</v>
      </c>
      <c r="Q7" s="610">
        <v>16</v>
      </c>
      <c r="R7" s="610">
        <v>17</v>
      </c>
      <c r="S7" s="89">
        <v>18</v>
      </c>
      <c r="T7" s="610">
        <v>19</v>
      </c>
      <c r="U7" s="610">
        <v>20</v>
      </c>
    </row>
    <row r="8" spans="2:21" ht="90" customHeight="1">
      <c r="B8" s="614"/>
      <c r="C8" s="614"/>
      <c r="D8" s="614"/>
      <c r="E8" s="614"/>
      <c r="F8" s="90" t="s">
        <v>23</v>
      </c>
      <c r="G8" s="614"/>
      <c r="H8" s="614"/>
      <c r="I8" s="614"/>
      <c r="J8" s="614"/>
      <c r="K8" s="90" t="s">
        <v>24</v>
      </c>
      <c r="L8" s="614"/>
      <c r="M8" s="614"/>
      <c r="N8" s="614"/>
      <c r="O8" s="614"/>
      <c r="P8" s="614"/>
      <c r="Q8" s="614"/>
      <c r="R8" s="614"/>
      <c r="S8" s="90" t="s">
        <v>25</v>
      </c>
      <c r="T8" s="614"/>
      <c r="U8" s="611"/>
    </row>
    <row r="9" spans="2:21" ht="101.25" customHeight="1">
      <c r="B9" s="91" t="s">
        <v>26</v>
      </c>
      <c r="C9" s="92" t="s">
        <v>27</v>
      </c>
      <c r="D9" s="93">
        <v>336</v>
      </c>
      <c r="E9" s="94">
        <v>336</v>
      </c>
      <c r="F9" s="95">
        <f t="shared" ref="F9:F23" si="0">E9/D9*100</f>
        <v>100</v>
      </c>
      <c r="G9" s="92">
        <v>10</v>
      </c>
      <c r="H9" s="96"/>
      <c r="I9" s="97"/>
      <c r="J9" s="98"/>
      <c r="K9" s="99"/>
      <c r="L9" s="92"/>
      <c r="M9" s="92" t="s">
        <v>29</v>
      </c>
      <c r="N9" s="92" t="s">
        <v>108</v>
      </c>
      <c r="O9" s="92" t="s">
        <v>30</v>
      </c>
      <c r="P9" s="100">
        <v>34054843.200000003</v>
      </c>
      <c r="Q9" s="100">
        <v>34054843.200000003</v>
      </c>
      <c r="R9" s="100">
        <f t="shared" ref="R9:R21" si="1">P9*0.999175248967091</f>
        <v>34026756.432895251</v>
      </c>
      <c r="S9" s="99">
        <f t="shared" ref="S9:S22" si="2">R9/P9*100</f>
        <v>99.917524896709111</v>
      </c>
      <c r="T9" s="241">
        <f t="shared" ref="T9:T22" si="3">R9/Q9*100</f>
        <v>99.917524896709111</v>
      </c>
      <c r="U9" s="233" t="s">
        <v>169</v>
      </c>
    </row>
    <row r="10" spans="2:21" ht="128.25" hidden="1" customHeight="1">
      <c r="B10" s="91" t="s">
        <v>26</v>
      </c>
      <c r="C10" s="101" t="s">
        <v>27</v>
      </c>
      <c r="D10" s="93">
        <v>0</v>
      </c>
      <c r="E10" s="94">
        <v>0</v>
      </c>
      <c r="F10" s="95" t="e">
        <f t="shared" si="0"/>
        <v>#DIV/0!</v>
      </c>
      <c r="G10" s="101">
        <v>10</v>
      </c>
      <c r="H10" s="103"/>
      <c r="I10" s="97"/>
      <c r="J10" s="98"/>
      <c r="K10" s="104"/>
      <c r="L10" s="101"/>
      <c r="M10" s="101" t="s">
        <v>29</v>
      </c>
      <c r="N10" s="92" t="s">
        <v>108</v>
      </c>
      <c r="O10" s="101" t="s">
        <v>30</v>
      </c>
      <c r="P10" s="105"/>
      <c r="Q10" s="105"/>
      <c r="R10" s="100">
        <f t="shared" si="1"/>
        <v>0</v>
      </c>
      <c r="S10" s="99" t="e">
        <f t="shared" si="2"/>
        <v>#DIV/0!</v>
      </c>
      <c r="T10" s="241" t="e">
        <f t="shared" si="3"/>
        <v>#DIV/0!</v>
      </c>
      <c r="U10" s="233" t="s">
        <v>169</v>
      </c>
    </row>
    <row r="11" spans="2:21" ht="199.35" customHeight="1">
      <c r="B11" s="106" t="s">
        <v>156</v>
      </c>
      <c r="C11" s="101" t="s">
        <v>27</v>
      </c>
      <c r="D11" s="93">
        <v>1</v>
      </c>
      <c r="E11" s="94">
        <v>1</v>
      </c>
      <c r="F11" s="95">
        <f t="shared" si="0"/>
        <v>100</v>
      </c>
      <c r="G11" s="101">
        <v>10</v>
      </c>
      <c r="H11" s="103"/>
      <c r="I11" s="97"/>
      <c r="J11" s="98"/>
      <c r="K11" s="104"/>
      <c r="L11" s="101"/>
      <c r="M11" s="92" t="s">
        <v>29</v>
      </c>
      <c r="N11" s="92" t="s">
        <v>108</v>
      </c>
      <c r="O11" s="92" t="s">
        <v>30</v>
      </c>
      <c r="P11" s="105">
        <v>101353.7</v>
      </c>
      <c r="Q11" s="105">
        <v>101353.7</v>
      </c>
      <c r="R11" s="100">
        <f t="shared" si="1"/>
        <v>101270.10843123584</v>
      </c>
      <c r="S11" s="99">
        <f t="shared" si="2"/>
        <v>99.917524896709097</v>
      </c>
      <c r="T11" s="241">
        <f t="shared" si="3"/>
        <v>99.917524896709097</v>
      </c>
      <c r="U11" s="233" t="s">
        <v>169</v>
      </c>
    </row>
    <row r="12" spans="2:21" ht="199.35" customHeight="1">
      <c r="B12" s="106" t="s">
        <v>109</v>
      </c>
      <c r="C12" s="101" t="s">
        <v>27</v>
      </c>
      <c r="D12" s="93">
        <v>16</v>
      </c>
      <c r="E12" s="94">
        <v>16</v>
      </c>
      <c r="F12" s="102">
        <f t="shared" si="0"/>
        <v>100</v>
      </c>
      <c r="G12" s="101">
        <v>10</v>
      </c>
      <c r="H12" s="103"/>
      <c r="I12" s="97"/>
      <c r="J12" s="98"/>
      <c r="K12" s="104"/>
      <c r="L12" s="101"/>
      <c r="M12" s="101" t="s">
        <v>29</v>
      </c>
      <c r="N12" s="92" t="s">
        <v>108</v>
      </c>
      <c r="O12" s="101" t="s">
        <v>30</v>
      </c>
      <c r="P12" s="105">
        <v>1621659.2</v>
      </c>
      <c r="Q12" s="105">
        <v>1621659.2</v>
      </c>
      <c r="R12" s="100">
        <f t="shared" si="1"/>
        <v>1620321.7348997735</v>
      </c>
      <c r="S12" s="99">
        <f t="shared" si="2"/>
        <v>99.917524896709097</v>
      </c>
      <c r="T12" s="242">
        <f t="shared" si="3"/>
        <v>99.917524896709097</v>
      </c>
      <c r="U12" s="233" t="s">
        <v>169</v>
      </c>
    </row>
    <row r="13" spans="2:21" ht="141" customHeight="1">
      <c r="B13" s="106" t="s">
        <v>34</v>
      </c>
      <c r="C13" s="101" t="s">
        <v>27</v>
      </c>
      <c r="D13" s="93">
        <v>514</v>
      </c>
      <c r="E13" s="94">
        <v>519</v>
      </c>
      <c r="F13" s="102">
        <f t="shared" si="0"/>
        <v>100.9727626459144</v>
      </c>
      <c r="G13" s="101">
        <v>10</v>
      </c>
      <c r="H13" s="103"/>
      <c r="I13" s="97"/>
      <c r="J13" s="98"/>
      <c r="K13" s="104"/>
      <c r="L13" s="101"/>
      <c r="M13" s="101" t="s">
        <v>29</v>
      </c>
      <c r="N13" s="92" t="s">
        <v>108</v>
      </c>
      <c r="O13" s="101" t="s">
        <v>30</v>
      </c>
      <c r="P13" s="105">
        <v>52095801.799999997</v>
      </c>
      <c r="Q13" s="105">
        <v>52095801.799999997</v>
      </c>
      <c r="R13" s="100">
        <f t="shared" si="1"/>
        <v>52052835.733655222</v>
      </c>
      <c r="S13" s="99">
        <f t="shared" si="2"/>
        <v>99.917524896709097</v>
      </c>
      <c r="T13" s="242">
        <f t="shared" si="3"/>
        <v>99.917524896709097</v>
      </c>
      <c r="U13" s="233" t="s">
        <v>169</v>
      </c>
    </row>
    <row r="14" spans="2:21" ht="189" hidden="1">
      <c r="B14" s="106" t="s">
        <v>52</v>
      </c>
      <c r="C14" s="101" t="s">
        <v>27</v>
      </c>
      <c r="D14" s="93">
        <v>0</v>
      </c>
      <c r="E14" s="94">
        <v>0</v>
      </c>
      <c r="F14" s="102" t="e">
        <f t="shared" si="0"/>
        <v>#DIV/0!</v>
      </c>
      <c r="G14" s="101">
        <v>10</v>
      </c>
      <c r="H14" s="103"/>
      <c r="I14" s="97"/>
      <c r="J14" s="98"/>
      <c r="K14" s="104"/>
      <c r="L14" s="101"/>
      <c r="M14" s="101" t="s">
        <v>29</v>
      </c>
      <c r="N14" s="92" t="s">
        <v>108</v>
      </c>
      <c r="O14" s="101" t="s">
        <v>30</v>
      </c>
      <c r="P14" s="105"/>
      <c r="Q14" s="105"/>
      <c r="R14" s="100">
        <f t="shared" si="1"/>
        <v>0</v>
      </c>
      <c r="S14" s="99" t="e">
        <f t="shared" si="2"/>
        <v>#DIV/0!</v>
      </c>
      <c r="T14" s="242" t="e">
        <f t="shared" si="3"/>
        <v>#DIV/0!</v>
      </c>
      <c r="U14" s="233" t="s">
        <v>169</v>
      </c>
    </row>
    <row r="15" spans="2:21" ht="261" customHeight="1">
      <c r="B15" s="107" t="s">
        <v>53</v>
      </c>
      <c r="C15" s="101" t="s">
        <v>27</v>
      </c>
      <c r="D15" s="93">
        <v>22</v>
      </c>
      <c r="E15" s="94">
        <v>22</v>
      </c>
      <c r="F15" s="102">
        <f t="shared" si="0"/>
        <v>100</v>
      </c>
      <c r="G15" s="101">
        <v>10</v>
      </c>
      <c r="H15" s="103"/>
      <c r="I15" s="101"/>
      <c r="J15" s="101"/>
      <c r="K15" s="104"/>
      <c r="L15" s="101"/>
      <c r="M15" s="101" t="s">
        <v>29</v>
      </c>
      <c r="N15" s="92" t="s">
        <v>108</v>
      </c>
      <c r="O15" s="101" t="s">
        <v>30</v>
      </c>
      <c r="P15" s="105">
        <v>2229781.4</v>
      </c>
      <c r="Q15" s="105">
        <v>2229781.4</v>
      </c>
      <c r="R15" s="100">
        <f t="shared" si="1"/>
        <v>2227942.3854871886</v>
      </c>
      <c r="S15" s="99">
        <f t="shared" si="2"/>
        <v>99.917524896709097</v>
      </c>
      <c r="T15" s="242">
        <f t="shared" si="3"/>
        <v>99.917524896709097</v>
      </c>
      <c r="U15" s="233" t="s">
        <v>169</v>
      </c>
    </row>
    <row r="16" spans="2:21" ht="288" customHeight="1">
      <c r="B16" s="107" t="s">
        <v>157</v>
      </c>
      <c r="C16" s="101" t="s">
        <v>27</v>
      </c>
      <c r="D16" s="93">
        <v>2</v>
      </c>
      <c r="E16" s="94">
        <v>2</v>
      </c>
      <c r="F16" s="102">
        <f t="shared" si="0"/>
        <v>100</v>
      </c>
      <c r="G16" s="101">
        <v>10</v>
      </c>
      <c r="H16" s="103"/>
      <c r="I16" s="101"/>
      <c r="J16" s="101"/>
      <c r="K16" s="104"/>
      <c r="L16" s="101"/>
      <c r="M16" s="92" t="s">
        <v>29</v>
      </c>
      <c r="N16" s="92" t="s">
        <v>108</v>
      </c>
      <c r="O16" s="92" t="s">
        <v>30</v>
      </c>
      <c r="P16" s="105">
        <v>202707.4</v>
      </c>
      <c r="Q16" s="105">
        <v>202707.4</v>
      </c>
      <c r="R16" s="100">
        <f t="shared" si="1"/>
        <v>202540.21686247169</v>
      </c>
      <c r="S16" s="99">
        <f t="shared" si="2"/>
        <v>99.917524896709097</v>
      </c>
      <c r="T16" s="242">
        <f t="shared" si="3"/>
        <v>99.917524896709097</v>
      </c>
      <c r="U16" s="233" t="s">
        <v>169</v>
      </c>
    </row>
    <row r="17" spans="2:21" ht="288" customHeight="1">
      <c r="B17" s="107" t="s">
        <v>55</v>
      </c>
      <c r="C17" s="101" t="s">
        <v>27</v>
      </c>
      <c r="D17" s="93">
        <v>95</v>
      </c>
      <c r="E17" s="94">
        <v>94</v>
      </c>
      <c r="F17" s="102">
        <f t="shared" si="0"/>
        <v>98.94736842105263</v>
      </c>
      <c r="G17" s="101">
        <v>10</v>
      </c>
      <c r="H17" s="103"/>
      <c r="I17" s="101"/>
      <c r="J17" s="101"/>
      <c r="K17" s="104"/>
      <c r="L17" s="101"/>
      <c r="M17" s="101" t="s">
        <v>29</v>
      </c>
      <c r="N17" s="92" t="s">
        <v>108</v>
      </c>
      <c r="O17" s="101" t="s">
        <v>30</v>
      </c>
      <c r="P17" s="105">
        <v>9628601.5</v>
      </c>
      <c r="Q17" s="105">
        <v>9628601.5</v>
      </c>
      <c r="R17" s="100">
        <f t="shared" si="1"/>
        <v>9620660.3009674065</v>
      </c>
      <c r="S17" s="99">
        <f t="shared" si="2"/>
        <v>99.917524896709111</v>
      </c>
      <c r="T17" s="242">
        <f t="shared" si="3"/>
        <v>99.917524896709111</v>
      </c>
      <c r="U17" s="233" t="s">
        <v>169</v>
      </c>
    </row>
    <row r="18" spans="2:21" ht="108" hidden="1">
      <c r="B18" s="107" t="s">
        <v>56</v>
      </c>
      <c r="C18" s="101" t="s">
        <v>27</v>
      </c>
      <c r="D18" s="101">
        <v>0</v>
      </c>
      <c r="E18" s="101">
        <v>0</v>
      </c>
      <c r="F18" s="104" t="e">
        <f t="shared" si="0"/>
        <v>#DIV/0!</v>
      </c>
      <c r="G18" s="101">
        <v>10</v>
      </c>
      <c r="H18" s="103"/>
      <c r="I18" s="101"/>
      <c r="J18" s="101"/>
      <c r="K18" s="104"/>
      <c r="L18" s="101"/>
      <c r="M18" s="101" t="s">
        <v>29</v>
      </c>
      <c r="N18" s="92" t="s">
        <v>108</v>
      </c>
      <c r="O18" s="101" t="s">
        <v>30</v>
      </c>
      <c r="P18" s="105"/>
      <c r="Q18" s="105"/>
      <c r="R18" s="100">
        <f t="shared" si="1"/>
        <v>0</v>
      </c>
      <c r="S18" s="99" t="e">
        <f t="shared" si="2"/>
        <v>#DIV/0!</v>
      </c>
      <c r="T18" s="242" t="e">
        <f t="shared" si="3"/>
        <v>#DIV/0!</v>
      </c>
      <c r="U18" s="233" t="s">
        <v>169</v>
      </c>
    </row>
    <row r="19" spans="2:21" ht="291.75" customHeight="1">
      <c r="B19" s="107" t="s">
        <v>110</v>
      </c>
      <c r="C19" s="101" t="s">
        <v>27</v>
      </c>
      <c r="D19" s="101">
        <v>113</v>
      </c>
      <c r="E19" s="101">
        <v>112</v>
      </c>
      <c r="F19" s="104">
        <f t="shared" si="0"/>
        <v>99.115044247787608</v>
      </c>
      <c r="G19" s="101">
        <v>10</v>
      </c>
      <c r="H19" s="103"/>
      <c r="I19" s="101"/>
      <c r="J19" s="101"/>
      <c r="K19" s="104"/>
      <c r="L19" s="101"/>
      <c r="M19" s="101" t="s">
        <v>29</v>
      </c>
      <c r="N19" s="92" t="s">
        <v>108</v>
      </c>
      <c r="O19" s="101" t="s">
        <v>30</v>
      </c>
      <c r="P19" s="105">
        <v>11452968.1</v>
      </c>
      <c r="Q19" s="105">
        <v>11452968.1</v>
      </c>
      <c r="R19" s="100">
        <f t="shared" si="1"/>
        <v>11443522.252729651</v>
      </c>
      <c r="S19" s="99">
        <f t="shared" si="2"/>
        <v>99.917524896709097</v>
      </c>
      <c r="T19" s="242">
        <f t="shared" si="3"/>
        <v>99.917524896709097</v>
      </c>
      <c r="U19" s="233" t="s">
        <v>169</v>
      </c>
    </row>
    <row r="20" spans="2:21" ht="120.75" customHeight="1">
      <c r="B20" s="106" t="s">
        <v>42</v>
      </c>
      <c r="C20" s="101" t="s">
        <v>57</v>
      </c>
      <c r="D20" s="108">
        <v>15953</v>
      </c>
      <c r="E20" s="109">
        <v>15953</v>
      </c>
      <c r="F20" s="104">
        <f t="shared" si="0"/>
        <v>100</v>
      </c>
      <c r="G20" s="101">
        <v>10</v>
      </c>
      <c r="H20" s="101"/>
      <c r="I20" s="110"/>
      <c r="J20" s="109"/>
      <c r="K20" s="104"/>
      <c r="L20" s="101"/>
      <c r="M20" s="101" t="s">
        <v>29</v>
      </c>
      <c r="N20" s="92" t="s">
        <v>108</v>
      </c>
      <c r="O20" s="101" t="s">
        <v>30</v>
      </c>
      <c r="P20" s="105">
        <v>1647608.7</v>
      </c>
      <c r="Q20" s="105">
        <v>1647608.7</v>
      </c>
      <c r="R20" s="100">
        <f t="shared" si="1"/>
        <v>1646249.833022845</v>
      </c>
      <c r="S20" s="99">
        <f t="shared" si="2"/>
        <v>99.917524896709097</v>
      </c>
      <c r="T20" s="242">
        <f t="shared" si="3"/>
        <v>99.917524896709097</v>
      </c>
      <c r="U20" s="233" t="s">
        <v>169</v>
      </c>
    </row>
    <row r="21" spans="2:21" ht="195" customHeight="1">
      <c r="B21" s="111" t="s">
        <v>111</v>
      </c>
      <c r="C21" s="112" t="s">
        <v>57</v>
      </c>
      <c r="D21" s="113">
        <v>66020</v>
      </c>
      <c r="E21" s="114">
        <v>66020</v>
      </c>
      <c r="F21" s="115">
        <f t="shared" si="0"/>
        <v>100</v>
      </c>
      <c r="G21" s="112">
        <v>10</v>
      </c>
      <c r="H21" s="112"/>
      <c r="I21" s="116"/>
      <c r="J21" s="114"/>
      <c r="K21" s="115"/>
      <c r="L21" s="112"/>
      <c r="M21" s="112" t="s">
        <v>29</v>
      </c>
      <c r="N21" s="117" t="s">
        <v>108</v>
      </c>
      <c r="O21" s="112" t="s">
        <v>30</v>
      </c>
      <c r="P21" s="118">
        <v>6212079.46</v>
      </c>
      <c r="Q21" s="118">
        <v>6212079.46</v>
      </c>
      <c r="R21" s="100">
        <f t="shared" si="1"/>
        <v>6206956.0410488518</v>
      </c>
      <c r="S21" s="119">
        <f t="shared" si="2"/>
        <v>99.917524896709097</v>
      </c>
      <c r="T21" s="243">
        <f t="shared" si="3"/>
        <v>99.917524896709097</v>
      </c>
      <c r="U21" s="233" t="s">
        <v>169</v>
      </c>
    </row>
    <row r="22" spans="2:21" ht="76.5" customHeight="1">
      <c r="B22" s="120" t="s">
        <v>43</v>
      </c>
      <c r="C22" s="121" t="s">
        <v>59</v>
      </c>
      <c r="D22" s="122">
        <v>90</v>
      </c>
      <c r="E22" s="123">
        <v>90</v>
      </c>
      <c r="F22" s="124">
        <f t="shared" si="0"/>
        <v>100</v>
      </c>
      <c r="G22" s="121">
        <v>10</v>
      </c>
      <c r="H22" s="121"/>
      <c r="I22" s="122"/>
      <c r="J22" s="123"/>
      <c r="K22" s="124"/>
      <c r="L22" s="121"/>
      <c r="M22" s="121" t="s">
        <v>29</v>
      </c>
      <c r="N22" s="121" t="s">
        <v>108</v>
      </c>
      <c r="O22" s="121" t="s">
        <v>30</v>
      </c>
      <c r="P22" s="125">
        <v>392732.5</v>
      </c>
      <c r="Q22" s="125">
        <v>392732.5</v>
      </c>
      <c r="R22" s="125">
        <v>392732.5</v>
      </c>
      <c r="S22" s="124">
        <f t="shared" si="2"/>
        <v>100</v>
      </c>
      <c r="T22" s="244">
        <f t="shared" si="3"/>
        <v>100</v>
      </c>
      <c r="U22" s="233" t="s">
        <v>169</v>
      </c>
    </row>
    <row r="23" spans="2:21" ht="216" hidden="1">
      <c r="B23" s="106" t="s">
        <v>112</v>
      </c>
      <c r="C23" s="88" t="s">
        <v>27</v>
      </c>
      <c r="D23" s="108"/>
      <c r="E23" s="126"/>
      <c r="F23" s="127" t="e">
        <f t="shared" si="0"/>
        <v>#DIV/0!</v>
      </c>
      <c r="G23" s="128">
        <v>10</v>
      </c>
      <c r="H23" s="129"/>
      <c r="I23" s="130"/>
      <c r="J23" s="130"/>
      <c r="K23" s="130"/>
      <c r="L23" s="130"/>
      <c r="M23" s="112" t="s">
        <v>29</v>
      </c>
      <c r="N23" s="131" t="s">
        <v>108</v>
      </c>
      <c r="O23" s="131" t="s">
        <v>30</v>
      </c>
      <c r="P23" s="132"/>
      <c r="Q23" s="105">
        <f>P23*0.589924413912558</f>
        <v>0</v>
      </c>
      <c r="R23" s="105">
        <f>P23*0.555085994796437</f>
        <v>0</v>
      </c>
      <c r="S23" s="130"/>
      <c r="T23" s="133"/>
      <c r="U23" s="101"/>
    </row>
    <row r="24" spans="2:21" ht="50.25" customHeight="1">
      <c r="B24" s="13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135">
        <f>SUM(P9:P23)</f>
        <v>119640136.96000001</v>
      </c>
      <c r="Q24" s="135">
        <f>SUM(Q9:Q23)</f>
        <v>119640136.96000001</v>
      </c>
      <c r="R24" s="135">
        <f>SUM(R9:R23)</f>
        <v>119541787.5399999</v>
      </c>
      <c r="S24" s="84"/>
      <c r="T24" s="136"/>
      <c r="U24" s="84"/>
    </row>
    <row r="25" spans="2:21" ht="28.5">
      <c r="B25" s="13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136"/>
      <c r="U25" s="84"/>
    </row>
    <row r="26" spans="2:21" ht="28.5">
      <c r="B26" s="13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136"/>
      <c r="U26" s="84"/>
    </row>
    <row r="27" spans="2:21" ht="28.5">
      <c r="B27" s="13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136"/>
      <c r="U27" s="84"/>
    </row>
    <row r="28" spans="2:21" ht="28.5">
      <c r="B28" s="137" t="s">
        <v>73</v>
      </c>
      <c r="C28" s="138"/>
      <c r="D28" s="139"/>
      <c r="E28" s="613"/>
      <c r="F28" s="613"/>
      <c r="G28" s="140" t="s">
        <v>45</v>
      </c>
      <c r="H28" s="140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</row>
    <row r="29" spans="2:21" ht="28.5">
      <c r="B29" s="141"/>
      <c r="C29" s="142" t="s">
        <v>46</v>
      </c>
      <c r="D29" s="84"/>
      <c r="E29" s="612"/>
      <c r="F29" s="612"/>
      <c r="G29" s="140" t="s">
        <v>113</v>
      </c>
      <c r="H29" s="140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</row>
    <row r="30" spans="2:21" ht="28.5">
      <c r="B30" s="141"/>
      <c r="C30" s="142"/>
      <c r="D30" s="84"/>
      <c r="E30" s="142"/>
      <c r="F30" s="142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</row>
    <row r="31" spans="2:21" ht="28.5">
      <c r="B31" s="141"/>
      <c r="C31" s="142"/>
      <c r="D31" s="84"/>
      <c r="E31" s="142"/>
      <c r="F31" s="142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</row>
    <row r="32" spans="2:21" ht="28.5">
      <c r="B32" s="141"/>
      <c r="C32" s="140"/>
      <c r="D32" s="140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</row>
    <row r="33" spans="2:21" ht="28.5">
      <c r="B33" s="141"/>
      <c r="C33" s="140"/>
      <c r="D33" s="140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</row>
    <row r="34" spans="2:21" ht="50.25" customHeight="1">
      <c r="B34" s="141" t="s">
        <v>48</v>
      </c>
      <c r="C34" s="143"/>
      <c r="D34" s="84"/>
      <c r="E34" s="613" t="s">
        <v>114</v>
      </c>
      <c r="F34" s="613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</row>
    <row r="35" spans="2:21" ht="28.5">
      <c r="B35" s="140"/>
      <c r="C35" s="142" t="s">
        <v>46</v>
      </c>
      <c r="D35" s="84"/>
      <c r="E35" s="612" t="s">
        <v>47</v>
      </c>
      <c r="F35" s="612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</row>
    <row r="36" spans="2:21" ht="28.5"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</row>
    <row r="37" spans="2:21" ht="28.5">
      <c r="B37" s="84"/>
      <c r="C37" s="14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</row>
    <row r="38" spans="2:21" ht="28.5"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</row>
    <row r="39" spans="2:21" ht="28.5"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</row>
    <row r="40" spans="2:21" ht="28.5"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</row>
    <row r="41" spans="2:21" ht="28.5"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</row>
    <row r="42" spans="2:21" ht="28.5"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</row>
    <row r="43" spans="2:21" ht="28.5"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</row>
    <row r="44" spans="2:21" ht="28.5"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</row>
    <row r="45" spans="2:21" ht="28.5"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</row>
  </sheetData>
  <mergeCells count="47">
    <mergeCell ref="C1:U1"/>
    <mergeCell ref="C2:U2"/>
    <mergeCell ref="B3:B6"/>
    <mergeCell ref="C3:G3"/>
    <mergeCell ref="H3:L3"/>
    <mergeCell ref="M3:M6"/>
    <mergeCell ref="N3:N6"/>
    <mergeCell ref="O3:O6"/>
    <mergeCell ref="P3:P6"/>
    <mergeCell ref="Q3:Q6"/>
    <mergeCell ref="R3:T3"/>
    <mergeCell ref="U3:U6"/>
    <mergeCell ref="C4:C6"/>
    <mergeCell ref="D4:G4"/>
    <mergeCell ref="H4:H6"/>
    <mergeCell ref="I4:L4"/>
    <mergeCell ref="R4:R6"/>
    <mergeCell ref="S4:T4"/>
    <mergeCell ref="D5:D6"/>
    <mergeCell ref="E5:F5"/>
    <mergeCell ref="G5:G6"/>
    <mergeCell ref="I5:I6"/>
    <mergeCell ref="J5:K5"/>
    <mergeCell ref="L5:L6"/>
    <mergeCell ref="S5:S6"/>
    <mergeCell ref="T5:T6"/>
    <mergeCell ref="B7:B8"/>
    <mergeCell ref="C7:C8"/>
    <mergeCell ref="D7:D8"/>
    <mergeCell ref="E7:E8"/>
    <mergeCell ref="G7:G8"/>
    <mergeCell ref="U7:U8"/>
    <mergeCell ref="E29:F29"/>
    <mergeCell ref="E28:F28"/>
    <mergeCell ref="E35:F35"/>
    <mergeCell ref="E34:F34"/>
    <mergeCell ref="T7:T8"/>
    <mergeCell ref="N7:N8"/>
    <mergeCell ref="O7:O8"/>
    <mergeCell ref="P7:P8"/>
    <mergeCell ref="Q7:Q8"/>
    <mergeCell ref="R7:R8"/>
    <mergeCell ref="H7:H8"/>
    <mergeCell ref="I7:I8"/>
    <mergeCell ref="J7:J8"/>
    <mergeCell ref="L7:L8"/>
    <mergeCell ref="M7:M8"/>
  </mergeCells>
  <pageMargins left="0.70899999999999996" right="0.70899999999999996" top="0.748" bottom="0.748" header="0.315" footer="0.315"/>
  <pageSetup paperSize="9" scale="27" fitToHeight="0" orientation="landscape" useFirstPageNumber="1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U31"/>
  <sheetViews>
    <sheetView zoomScale="75" workbookViewId="0">
      <pane xSplit="1" ySplit="6" topLeftCell="B7" activePane="bottomRight" state="frozen"/>
      <selection activeCell="B9" sqref="B9:U15"/>
      <selection pane="topRight"/>
      <selection pane="bottomLeft"/>
      <selection pane="bottomRight" activeCell="B7" sqref="B7"/>
    </sheetView>
  </sheetViews>
  <sheetFormatPr defaultColWidth="10" defaultRowHeight="15"/>
  <cols>
    <col min="2" max="2" width="49.28515625" customWidth="1"/>
    <col min="3" max="3" width="29.7109375" customWidth="1"/>
    <col min="4" max="4" width="14.85546875" customWidth="1"/>
    <col min="5" max="5" width="13.7109375" customWidth="1"/>
    <col min="6" max="6" width="13.85546875" customWidth="1"/>
    <col min="7" max="7" width="15.7109375" customWidth="1"/>
    <col min="8" max="8" width="42.5703125" customWidth="1"/>
    <col min="9" max="9" width="14.42578125" customWidth="1"/>
    <col min="10" max="10" width="16.5703125" customWidth="1"/>
    <col min="11" max="11" width="15.5703125" customWidth="1"/>
    <col min="12" max="12" width="14.42578125" customWidth="1"/>
    <col min="13" max="13" width="17.140625" customWidth="1"/>
    <col min="14" max="14" width="17.28515625" customWidth="1"/>
    <col min="15" max="15" width="14.42578125" customWidth="1"/>
    <col min="16" max="16" width="23.42578125" customWidth="1"/>
    <col min="17" max="17" width="21.5703125" customWidth="1"/>
    <col min="18" max="18" width="19.5703125" customWidth="1"/>
    <col min="19" max="19" width="13" customWidth="1"/>
    <col min="20" max="20" width="15.140625" customWidth="1"/>
    <col min="21" max="21" width="17.7109375" customWidth="1"/>
  </cols>
  <sheetData>
    <row r="1" spans="2:21" ht="95.25" customHeight="1">
      <c r="C1" s="585" t="s">
        <v>153</v>
      </c>
      <c r="D1" s="593"/>
      <c r="E1" s="593"/>
      <c r="F1" s="593"/>
      <c r="G1" s="593"/>
      <c r="H1" s="593"/>
      <c r="I1" s="593"/>
      <c r="J1" s="593"/>
      <c r="K1" s="593"/>
      <c r="L1" s="593"/>
      <c r="M1" s="593"/>
      <c r="N1" s="593"/>
      <c r="O1" s="593"/>
      <c r="P1" s="593"/>
      <c r="Q1" s="593"/>
      <c r="R1" s="593"/>
      <c r="S1" s="593"/>
      <c r="T1" s="593"/>
      <c r="U1" s="593"/>
    </row>
    <row r="2" spans="2:21" ht="63" customHeight="1">
      <c r="C2" s="594" t="s">
        <v>115</v>
      </c>
      <c r="D2" s="594"/>
      <c r="E2" s="594"/>
      <c r="F2" s="594"/>
      <c r="G2" s="594"/>
      <c r="H2" s="594"/>
      <c r="I2" s="594"/>
      <c r="J2" s="594"/>
      <c r="K2" s="594"/>
      <c r="L2" s="594"/>
      <c r="M2" s="594"/>
      <c r="N2" s="594"/>
      <c r="O2" s="594"/>
      <c r="P2" s="594"/>
      <c r="Q2" s="594"/>
      <c r="R2" s="594"/>
      <c r="S2" s="594"/>
      <c r="T2" s="594"/>
      <c r="U2" s="594"/>
    </row>
    <row r="3" spans="2:21" ht="52.5" customHeight="1">
      <c r="B3" s="573" t="s">
        <v>1</v>
      </c>
      <c r="C3" s="577" t="s">
        <v>2</v>
      </c>
      <c r="D3" s="588"/>
      <c r="E3" s="588"/>
      <c r="F3" s="588"/>
      <c r="G3" s="578"/>
      <c r="H3" s="577" t="s">
        <v>3</v>
      </c>
      <c r="I3" s="588"/>
      <c r="J3" s="588"/>
      <c r="K3" s="588"/>
      <c r="L3" s="578"/>
      <c r="M3" s="581" t="s">
        <v>4</v>
      </c>
      <c r="N3" s="581" t="s">
        <v>5</v>
      </c>
      <c r="O3" s="581" t="s">
        <v>6</v>
      </c>
      <c r="P3" s="581" t="s">
        <v>7</v>
      </c>
      <c r="Q3" s="581" t="s">
        <v>8</v>
      </c>
      <c r="R3" s="577" t="s">
        <v>9</v>
      </c>
      <c r="S3" s="588"/>
      <c r="T3" s="578"/>
      <c r="U3" s="573" t="s">
        <v>10</v>
      </c>
    </row>
    <row r="4" spans="2:21" ht="18">
      <c r="B4" s="576"/>
      <c r="C4" s="573" t="s">
        <v>11</v>
      </c>
      <c r="D4" s="577" t="s">
        <v>12</v>
      </c>
      <c r="E4" s="588"/>
      <c r="F4" s="588"/>
      <c r="G4" s="578"/>
      <c r="H4" s="590" t="s">
        <v>13</v>
      </c>
      <c r="I4" s="577" t="s">
        <v>12</v>
      </c>
      <c r="J4" s="588"/>
      <c r="K4" s="588"/>
      <c r="L4" s="578"/>
      <c r="M4" s="589"/>
      <c r="N4" s="589"/>
      <c r="O4" s="589"/>
      <c r="P4" s="589"/>
      <c r="Q4" s="589"/>
      <c r="R4" s="573" t="s">
        <v>14</v>
      </c>
      <c r="S4" s="577" t="s">
        <v>15</v>
      </c>
      <c r="T4" s="578"/>
      <c r="U4" s="576"/>
    </row>
    <row r="5" spans="2:21" ht="53.25" customHeight="1">
      <c r="B5" s="576"/>
      <c r="C5" s="576"/>
      <c r="D5" s="579" t="s">
        <v>16</v>
      </c>
      <c r="E5" s="577" t="s">
        <v>17</v>
      </c>
      <c r="F5" s="578"/>
      <c r="G5" s="581" t="s">
        <v>18</v>
      </c>
      <c r="H5" s="591"/>
      <c r="I5" s="581" t="s">
        <v>16</v>
      </c>
      <c r="J5" s="577" t="s">
        <v>17</v>
      </c>
      <c r="K5" s="578"/>
      <c r="L5" s="583" t="s">
        <v>18</v>
      </c>
      <c r="M5" s="589"/>
      <c r="N5" s="589"/>
      <c r="O5" s="589"/>
      <c r="P5" s="589"/>
      <c r="Q5" s="589"/>
      <c r="R5" s="576"/>
      <c r="S5" s="581" t="s">
        <v>19</v>
      </c>
      <c r="T5" s="581" t="s">
        <v>20</v>
      </c>
      <c r="U5" s="576"/>
    </row>
    <row r="6" spans="2:21" ht="102" customHeight="1">
      <c r="B6" s="574"/>
      <c r="C6" s="574"/>
      <c r="D6" s="580"/>
      <c r="E6" s="29" t="s">
        <v>21</v>
      </c>
      <c r="F6" s="30" t="s">
        <v>22</v>
      </c>
      <c r="G6" s="582"/>
      <c r="H6" s="592"/>
      <c r="I6" s="582"/>
      <c r="J6" s="31" t="s">
        <v>21</v>
      </c>
      <c r="K6" s="31" t="s">
        <v>22</v>
      </c>
      <c r="L6" s="584"/>
      <c r="M6" s="582"/>
      <c r="N6" s="582"/>
      <c r="O6" s="582"/>
      <c r="P6" s="582"/>
      <c r="Q6" s="582"/>
      <c r="R6" s="574"/>
      <c r="S6" s="582"/>
      <c r="T6" s="582"/>
      <c r="U6" s="574"/>
    </row>
    <row r="7" spans="2:21" ht="18">
      <c r="B7" s="573">
        <v>1</v>
      </c>
      <c r="C7" s="573">
        <v>2</v>
      </c>
      <c r="D7" s="573">
        <v>3</v>
      </c>
      <c r="E7" s="573">
        <v>4</v>
      </c>
      <c r="F7" s="33">
        <v>5</v>
      </c>
      <c r="G7" s="573">
        <v>6</v>
      </c>
      <c r="H7" s="573">
        <v>7</v>
      </c>
      <c r="I7" s="573">
        <v>8</v>
      </c>
      <c r="J7" s="573">
        <v>9</v>
      </c>
      <c r="K7" s="33">
        <v>10</v>
      </c>
      <c r="L7" s="573">
        <v>11</v>
      </c>
      <c r="M7" s="573">
        <v>12</v>
      </c>
      <c r="N7" s="573">
        <v>13</v>
      </c>
      <c r="O7" s="573">
        <v>14</v>
      </c>
      <c r="P7" s="573">
        <v>15</v>
      </c>
      <c r="Q7" s="573">
        <v>16</v>
      </c>
      <c r="R7" s="573">
        <v>17</v>
      </c>
      <c r="S7" s="33">
        <v>18</v>
      </c>
      <c r="T7" s="573">
        <v>19</v>
      </c>
      <c r="U7" s="573">
        <v>20</v>
      </c>
    </row>
    <row r="8" spans="2:21" ht="54">
      <c r="B8" s="574"/>
      <c r="C8" s="574"/>
      <c r="D8" s="574"/>
      <c r="E8" s="574"/>
      <c r="F8" s="34" t="s">
        <v>23</v>
      </c>
      <c r="G8" s="574"/>
      <c r="H8" s="574"/>
      <c r="I8" s="574"/>
      <c r="J8" s="574"/>
      <c r="K8" s="34" t="s">
        <v>24</v>
      </c>
      <c r="L8" s="574"/>
      <c r="M8" s="574"/>
      <c r="N8" s="574"/>
      <c r="O8" s="574"/>
      <c r="P8" s="574"/>
      <c r="Q8" s="574"/>
      <c r="R8" s="574"/>
      <c r="S8" s="34" t="s">
        <v>25</v>
      </c>
      <c r="T8" s="574"/>
      <c r="U8" s="602"/>
    </row>
    <row r="9" spans="2:21" ht="35.25" customHeight="1">
      <c r="B9" s="81" t="s">
        <v>26</v>
      </c>
      <c r="C9" s="43" t="s">
        <v>27</v>
      </c>
      <c r="D9" s="36">
        <v>137</v>
      </c>
      <c r="E9" s="37">
        <v>137</v>
      </c>
      <c r="F9" s="145">
        <f t="shared" ref="F9:F17" si="0">E9/D9*100</f>
        <v>100</v>
      </c>
      <c r="G9" s="43">
        <v>10</v>
      </c>
      <c r="H9" s="146" t="s">
        <v>28</v>
      </c>
      <c r="I9" s="49">
        <v>98</v>
      </c>
      <c r="J9" s="50">
        <v>93</v>
      </c>
      <c r="K9" s="147">
        <f t="shared" ref="K9:K17" si="1">J9/I9*100</f>
        <v>94.897959183673478</v>
      </c>
      <c r="L9" s="43">
        <v>10</v>
      </c>
      <c r="M9" s="43" t="s">
        <v>29</v>
      </c>
      <c r="N9" s="43" t="s">
        <v>29</v>
      </c>
      <c r="O9" s="43" t="s">
        <v>30</v>
      </c>
      <c r="P9" s="70">
        <v>33968084.009999998</v>
      </c>
      <c r="Q9" s="70">
        <v>33968084.009999998</v>
      </c>
      <c r="R9" s="70">
        <v>33968084.009999998</v>
      </c>
      <c r="S9" s="147">
        <f t="shared" ref="S9:S17" si="2">R9/P9*100</f>
        <v>100</v>
      </c>
      <c r="T9" s="245">
        <f t="shared" ref="T9:T17" si="3">R9/Q9*100</f>
        <v>100</v>
      </c>
      <c r="U9" s="233" t="s">
        <v>169</v>
      </c>
    </row>
    <row r="10" spans="2:21" ht="99.75" customHeight="1">
      <c r="B10" s="32" t="s">
        <v>116</v>
      </c>
      <c r="C10" s="35" t="s">
        <v>27</v>
      </c>
      <c r="D10" s="36">
        <v>1</v>
      </c>
      <c r="E10" s="37">
        <v>1</v>
      </c>
      <c r="F10" s="38">
        <f t="shared" si="0"/>
        <v>100</v>
      </c>
      <c r="G10" s="35">
        <v>10</v>
      </c>
      <c r="H10" s="39" t="s">
        <v>28</v>
      </c>
      <c r="I10" s="49">
        <v>100</v>
      </c>
      <c r="J10" s="50">
        <v>100</v>
      </c>
      <c r="K10" s="42">
        <f t="shared" si="1"/>
        <v>100</v>
      </c>
      <c r="L10" s="35">
        <v>10</v>
      </c>
      <c r="M10" s="35" t="s">
        <v>29</v>
      </c>
      <c r="N10" s="35" t="s">
        <v>29</v>
      </c>
      <c r="O10" s="35" t="s">
        <v>30</v>
      </c>
      <c r="P10" s="41">
        <v>192686</v>
      </c>
      <c r="Q10" s="41">
        <v>192686</v>
      </c>
      <c r="R10" s="41">
        <v>192686</v>
      </c>
      <c r="S10" s="147">
        <f t="shared" si="2"/>
        <v>100</v>
      </c>
      <c r="T10" s="245">
        <f t="shared" si="3"/>
        <v>100</v>
      </c>
      <c r="U10" s="233" t="s">
        <v>169</v>
      </c>
    </row>
    <row r="11" spans="2:21" ht="114.75" customHeight="1">
      <c r="B11" s="32" t="s">
        <v>117</v>
      </c>
      <c r="C11" s="35" t="s">
        <v>27</v>
      </c>
      <c r="D11" s="36">
        <v>2</v>
      </c>
      <c r="E11" s="37">
        <v>2</v>
      </c>
      <c r="F11" s="38">
        <f t="shared" si="0"/>
        <v>100</v>
      </c>
      <c r="G11" s="35">
        <v>10</v>
      </c>
      <c r="H11" s="39" t="s">
        <v>118</v>
      </c>
      <c r="I11" s="49">
        <v>100</v>
      </c>
      <c r="J11" s="50">
        <v>100</v>
      </c>
      <c r="K11" s="42">
        <f t="shared" si="1"/>
        <v>100</v>
      </c>
      <c r="L11" s="35">
        <v>10</v>
      </c>
      <c r="M11" s="35" t="s">
        <v>29</v>
      </c>
      <c r="N11" s="35" t="s">
        <v>29</v>
      </c>
      <c r="O11" s="35" t="s">
        <v>30</v>
      </c>
      <c r="P11" s="41">
        <v>495884.43</v>
      </c>
      <c r="Q11" s="41">
        <v>495884.43</v>
      </c>
      <c r="R11" s="41">
        <v>495884.43</v>
      </c>
      <c r="S11" s="147">
        <f t="shared" si="2"/>
        <v>100</v>
      </c>
      <c r="T11" s="245">
        <f t="shared" si="3"/>
        <v>100</v>
      </c>
      <c r="U11" s="233" t="s">
        <v>169</v>
      </c>
    </row>
    <row r="12" spans="2:21" ht="90" customHeight="1">
      <c r="B12" s="53" t="s">
        <v>52</v>
      </c>
      <c r="C12" s="35" t="s">
        <v>27</v>
      </c>
      <c r="D12" s="36">
        <v>1</v>
      </c>
      <c r="E12" s="37">
        <v>1</v>
      </c>
      <c r="F12" s="38">
        <f t="shared" si="0"/>
        <v>100</v>
      </c>
      <c r="G12" s="35">
        <v>10</v>
      </c>
      <c r="H12" s="39" t="s">
        <v>28</v>
      </c>
      <c r="I12" s="49">
        <v>100</v>
      </c>
      <c r="J12" s="50">
        <v>100</v>
      </c>
      <c r="K12" s="42">
        <f t="shared" si="1"/>
        <v>100</v>
      </c>
      <c r="L12" s="35">
        <v>10</v>
      </c>
      <c r="M12" s="35" t="s">
        <v>29</v>
      </c>
      <c r="N12" s="35" t="s">
        <v>29</v>
      </c>
      <c r="O12" s="35" t="s">
        <v>30</v>
      </c>
      <c r="P12" s="41">
        <v>203145</v>
      </c>
      <c r="Q12" s="41">
        <v>203145</v>
      </c>
      <c r="R12" s="41">
        <v>203145</v>
      </c>
      <c r="S12" s="147">
        <f t="shared" si="2"/>
        <v>100</v>
      </c>
      <c r="T12" s="245">
        <f t="shared" si="3"/>
        <v>100</v>
      </c>
      <c r="U12" s="233" t="s">
        <v>169</v>
      </c>
    </row>
    <row r="13" spans="2:21" ht="72" customHeight="1">
      <c r="B13" s="32" t="s">
        <v>34</v>
      </c>
      <c r="C13" s="35" t="s">
        <v>27</v>
      </c>
      <c r="D13" s="36">
        <v>184</v>
      </c>
      <c r="E13" s="37">
        <v>183</v>
      </c>
      <c r="F13" s="38">
        <f t="shared" si="0"/>
        <v>99.456521739130437</v>
      </c>
      <c r="G13" s="35">
        <v>10</v>
      </c>
      <c r="H13" s="39" t="s">
        <v>28</v>
      </c>
      <c r="I13" s="49">
        <v>97</v>
      </c>
      <c r="J13" s="50">
        <v>90</v>
      </c>
      <c r="K13" s="42">
        <f t="shared" si="1"/>
        <v>92.783505154639172</v>
      </c>
      <c r="L13" s="35">
        <v>10</v>
      </c>
      <c r="M13" s="35" t="s">
        <v>29</v>
      </c>
      <c r="N13" s="35" t="s">
        <v>29</v>
      </c>
      <c r="O13" s="35" t="s">
        <v>30</v>
      </c>
      <c r="P13" s="41">
        <v>45621368.310000002</v>
      </c>
      <c r="Q13" s="41">
        <v>45621368.310000002</v>
      </c>
      <c r="R13" s="41">
        <v>45621368.310000002</v>
      </c>
      <c r="S13" s="147">
        <f t="shared" si="2"/>
        <v>100</v>
      </c>
      <c r="T13" s="245">
        <f t="shared" si="3"/>
        <v>100</v>
      </c>
      <c r="U13" s="233" t="s">
        <v>169</v>
      </c>
    </row>
    <row r="14" spans="2:21" ht="82.5" customHeight="1">
      <c r="B14" s="44" t="s">
        <v>56</v>
      </c>
      <c r="C14" s="35" t="s">
        <v>27</v>
      </c>
      <c r="D14" s="34">
        <v>12</v>
      </c>
      <c r="E14" s="34">
        <v>13</v>
      </c>
      <c r="F14" s="42">
        <f t="shared" si="0"/>
        <v>108.33333333333333</v>
      </c>
      <c r="G14" s="35">
        <v>10</v>
      </c>
      <c r="H14" s="39" t="s">
        <v>28</v>
      </c>
      <c r="I14" s="35">
        <v>100</v>
      </c>
      <c r="J14" s="35">
        <v>92</v>
      </c>
      <c r="K14" s="42">
        <f t="shared" si="1"/>
        <v>92</v>
      </c>
      <c r="L14" s="35">
        <v>10</v>
      </c>
      <c r="M14" s="35" t="s">
        <v>29</v>
      </c>
      <c r="N14" s="35" t="s">
        <v>29</v>
      </c>
      <c r="O14" s="35" t="s">
        <v>30</v>
      </c>
      <c r="P14" s="41">
        <v>2975306.63</v>
      </c>
      <c r="Q14" s="35">
        <v>2975306.63</v>
      </c>
      <c r="R14" s="35">
        <v>2975306.63</v>
      </c>
      <c r="S14" s="147">
        <f t="shared" si="2"/>
        <v>100</v>
      </c>
      <c r="T14" s="245">
        <f t="shared" si="3"/>
        <v>100</v>
      </c>
      <c r="U14" s="233" t="s">
        <v>169</v>
      </c>
    </row>
    <row r="15" spans="2:21" ht="90">
      <c r="B15" s="32" t="s">
        <v>42</v>
      </c>
      <c r="C15" s="35" t="s">
        <v>57</v>
      </c>
      <c r="D15" s="45">
        <v>8640</v>
      </c>
      <c r="E15" s="46">
        <v>8640</v>
      </c>
      <c r="F15" s="47">
        <f t="shared" si="0"/>
        <v>100</v>
      </c>
      <c r="G15" s="35">
        <v>10</v>
      </c>
      <c r="H15" s="35" t="s">
        <v>71</v>
      </c>
      <c r="I15" s="58">
        <v>25</v>
      </c>
      <c r="J15" s="46">
        <v>25</v>
      </c>
      <c r="K15" s="42">
        <f t="shared" si="1"/>
        <v>100</v>
      </c>
      <c r="L15" s="35">
        <v>10</v>
      </c>
      <c r="M15" s="35" t="s">
        <v>29</v>
      </c>
      <c r="N15" s="35" t="s">
        <v>29</v>
      </c>
      <c r="O15" s="35" t="s">
        <v>30</v>
      </c>
      <c r="P15" s="41">
        <v>2359349.3199999998</v>
      </c>
      <c r="Q15" s="41">
        <v>2359349.3199999998</v>
      </c>
      <c r="R15" s="41">
        <v>2359349.3199999998</v>
      </c>
      <c r="S15" s="147">
        <f t="shared" si="2"/>
        <v>100</v>
      </c>
      <c r="T15" s="245">
        <f t="shared" si="3"/>
        <v>100</v>
      </c>
      <c r="U15" s="233" t="s">
        <v>169</v>
      </c>
    </row>
    <row r="16" spans="2:21" ht="36" hidden="1">
      <c r="B16" s="32" t="s">
        <v>43</v>
      </c>
      <c r="C16" s="35" t="s">
        <v>59</v>
      </c>
      <c r="D16" s="45">
        <v>0</v>
      </c>
      <c r="E16" s="46">
        <v>0</v>
      </c>
      <c r="F16" s="47" t="e">
        <f t="shared" si="0"/>
        <v>#DIV/0!</v>
      </c>
      <c r="G16" s="35">
        <v>10</v>
      </c>
      <c r="H16" s="35" t="s">
        <v>60</v>
      </c>
      <c r="I16" s="56">
        <v>100</v>
      </c>
      <c r="J16" s="71">
        <v>100</v>
      </c>
      <c r="K16" s="148">
        <f t="shared" si="1"/>
        <v>100</v>
      </c>
      <c r="L16" s="54">
        <v>10</v>
      </c>
      <c r="M16" s="54" t="s">
        <v>29</v>
      </c>
      <c r="N16" s="35" t="s">
        <v>29</v>
      </c>
      <c r="O16" s="35" t="s">
        <v>30</v>
      </c>
      <c r="P16" s="41">
        <v>0</v>
      </c>
      <c r="Q16" s="41">
        <v>0</v>
      </c>
      <c r="R16" s="41">
        <v>0</v>
      </c>
      <c r="S16" s="147" t="e">
        <f t="shared" si="2"/>
        <v>#DIV/0!</v>
      </c>
      <c r="T16" s="245" t="e">
        <f t="shared" si="3"/>
        <v>#DIV/0!</v>
      </c>
      <c r="U16" s="233" t="s">
        <v>169</v>
      </c>
    </row>
    <row r="17" spans="1:21" ht="91.5" customHeight="1">
      <c r="A17" s="149"/>
      <c r="B17" s="32" t="s">
        <v>43</v>
      </c>
      <c r="C17" s="32" t="s">
        <v>119</v>
      </c>
      <c r="D17" s="45">
        <v>60</v>
      </c>
      <c r="E17" s="45">
        <v>60</v>
      </c>
      <c r="F17" s="150">
        <f t="shared" si="0"/>
        <v>100</v>
      </c>
      <c r="G17" s="32">
        <v>10</v>
      </c>
      <c r="H17" s="32" t="s">
        <v>120</v>
      </c>
      <c r="I17" s="58">
        <v>100</v>
      </c>
      <c r="J17" s="45">
        <v>100</v>
      </c>
      <c r="K17" s="151">
        <f t="shared" si="1"/>
        <v>100</v>
      </c>
      <c r="L17" s="32">
        <v>10</v>
      </c>
      <c r="M17" s="32" t="s">
        <v>29</v>
      </c>
      <c r="N17" s="32" t="s">
        <v>29</v>
      </c>
      <c r="O17" s="32" t="s">
        <v>30</v>
      </c>
      <c r="P17" s="152">
        <v>251673.5</v>
      </c>
      <c r="Q17" s="152">
        <v>251673.5</v>
      </c>
      <c r="R17" s="152">
        <v>251673.5</v>
      </c>
      <c r="S17" s="153">
        <f t="shared" si="2"/>
        <v>100</v>
      </c>
      <c r="T17" s="246">
        <f t="shared" si="3"/>
        <v>100</v>
      </c>
      <c r="U17" s="233" t="s">
        <v>169</v>
      </c>
    </row>
    <row r="18" spans="1:21">
      <c r="P18" s="23">
        <f>P9+P10+P11+P13+P14+P17+P15+P12</f>
        <v>86067497.199999988</v>
      </c>
      <c r="Q18" s="23">
        <f>Q9+Q10+Q11+Q13+Q14+Q17+Q15+Q12</f>
        <v>86067497.199999988</v>
      </c>
      <c r="R18" s="23">
        <f>R9+R10+R11+R13+R14+R17+R15+R12</f>
        <v>86067497.199999988</v>
      </c>
    </row>
    <row r="21" spans="1:21" ht="23.25">
      <c r="B21" s="19" t="s">
        <v>168</v>
      </c>
      <c r="C21" s="229"/>
      <c r="E21" s="230" t="s">
        <v>45</v>
      </c>
    </row>
    <row r="22" spans="1:21" ht="23.25" hidden="1">
      <c r="B22" s="19" t="s">
        <v>73</v>
      </c>
      <c r="C22" s="20"/>
      <c r="D22" s="21"/>
      <c r="E22" s="569" t="s">
        <v>45</v>
      </c>
      <c r="F22" s="569"/>
    </row>
    <row r="23" spans="1:21" ht="23.25">
      <c r="B23" s="184"/>
      <c r="C23" s="206" t="s">
        <v>46</v>
      </c>
      <c r="D23" s="21"/>
      <c r="E23" s="575" t="s">
        <v>47</v>
      </c>
      <c r="F23" s="575"/>
    </row>
    <row r="24" spans="1:21" ht="23.25">
      <c r="B24" s="19"/>
      <c r="C24" s="1"/>
      <c r="D24" s="21"/>
      <c r="E24" s="1"/>
      <c r="F24" s="1"/>
    </row>
    <row r="25" spans="1:21" ht="23.25">
      <c r="B25" s="19"/>
      <c r="C25" s="1"/>
      <c r="D25" s="21"/>
      <c r="E25" s="1"/>
      <c r="F25" s="1"/>
    </row>
    <row r="26" spans="1:21" ht="23.25">
      <c r="B26" s="19"/>
      <c r="C26" s="19"/>
      <c r="D26" s="19"/>
      <c r="E26" s="21"/>
      <c r="F26" s="21"/>
    </row>
    <row r="27" spans="1:21" ht="23.25">
      <c r="B27" s="19"/>
      <c r="C27" s="19"/>
      <c r="D27" s="19"/>
      <c r="E27" s="21"/>
      <c r="F27" s="21"/>
    </row>
    <row r="28" spans="1:21" ht="23.25">
      <c r="B28" s="19" t="s">
        <v>48</v>
      </c>
      <c r="C28" s="20"/>
      <c r="D28" s="21"/>
      <c r="E28" s="569" t="s">
        <v>121</v>
      </c>
      <c r="F28" s="569"/>
    </row>
    <row r="29" spans="1:21" ht="23.25">
      <c r="B29" s="19"/>
      <c r="C29" s="1" t="s">
        <v>46</v>
      </c>
      <c r="D29" s="21"/>
      <c r="E29" s="575" t="s">
        <v>47</v>
      </c>
      <c r="F29" s="575"/>
    </row>
    <row r="31" spans="1:21">
      <c r="B31" s="24"/>
    </row>
  </sheetData>
  <mergeCells count="47">
    <mergeCell ref="C1:U1"/>
    <mergeCell ref="C2:U2"/>
    <mergeCell ref="B3:B6"/>
    <mergeCell ref="C3:G3"/>
    <mergeCell ref="H3:L3"/>
    <mergeCell ref="M3:M6"/>
    <mergeCell ref="N3:N6"/>
    <mergeCell ref="O3:O6"/>
    <mergeCell ref="P3:P6"/>
    <mergeCell ref="Q3:Q6"/>
    <mergeCell ref="R3:T3"/>
    <mergeCell ref="U3:U6"/>
    <mergeCell ref="C4:C6"/>
    <mergeCell ref="D4:G4"/>
    <mergeCell ref="H4:H6"/>
    <mergeCell ref="I4:L4"/>
    <mergeCell ref="R4:R6"/>
    <mergeCell ref="S4:T4"/>
    <mergeCell ref="D5:D6"/>
    <mergeCell ref="E5:F5"/>
    <mergeCell ref="G5:G6"/>
    <mergeCell ref="I5:I6"/>
    <mergeCell ref="J5:K5"/>
    <mergeCell ref="L5:L6"/>
    <mergeCell ref="S5:S6"/>
    <mergeCell ref="T5:T6"/>
    <mergeCell ref="B7:B8"/>
    <mergeCell ref="C7:C8"/>
    <mergeCell ref="D7:D8"/>
    <mergeCell ref="E7:E8"/>
    <mergeCell ref="G7:G8"/>
    <mergeCell ref="E29:F29"/>
    <mergeCell ref="T7:T8"/>
    <mergeCell ref="U7:U8"/>
    <mergeCell ref="E22:F22"/>
    <mergeCell ref="E23:F23"/>
    <mergeCell ref="E28:F28"/>
    <mergeCell ref="N7:N8"/>
    <mergeCell ref="O7:O8"/>
    <mergeCell ref="P7:P8"/>
    <mergeCell ref="Q7:Q8"/>
    <mergeCell ref="R7:R8"/>
    <mergeCell ref="H7:H8"/>
    <mergeCell ref="I7:I8"/>
    <mergeCell ref="J7:J8"/>
    <mergeCell ref="L7:L8"/>
    <mergeCell ref="M7:M8"/>
  </mergeCells>
  <pageMargins left="0.70899999999999996" right="0.70899999999999996" top="0.748" bottom="0.748" header="0.315" footer="0.315"/>
  <pageSetup paperSize="9" scale="33" fitToHeight="0" orientation="landscape" useFirstPageNumber="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39"/>
  <sheetViews>
    <sheetView zoomScale="60" workbookViewId="0">
      <pane xSplit="1" ySplit="6" topLeftCell="B7" activePane="bottomRight" state="frozen"/>
      <selection activeCell="B9" sqref="B9:U25"/>
      <selection pane="topRight"/>
      <selection pane="bottomLeft"/>
      <selection pane="bottomRight" activeCell="B7" sqref="B7"/>
    </sheetView>
  </sheetViews>
  <sheetFormatPr defaultColWidth="10" defaultRowHeight="15"/>
  <cols>
    <col min="2" max="2" width="98" customWidth="1"/>
    <col min="3" max="3" width="28.85546875" customWidth="1"/>
    <col min="4" max="4" width="14.85546875" customWidth="1"/>
    <col min="5" max="5" width="13.7109375" customWidth="1"/>
    <col min="6" max="6" width="13.85546875" customWidth="1"/>
    <col min="7" max="7" width="15.7109375" customWidth="1"/>
    <col min="8" max="8" width="38.85546875" customWidth="1"/>
    <col min="9" max="9" width="14.42578125" customWidth="1"/>
    <col min="10" max="10" width="16.5703125" customWidth="1"/>
    <col min="11" max="11" width="16.7109375" bestFit="1" customWidth="1"/>
    <col min="12" max="12" width="15" customWidth="1"/>
    <col min="13" max="13" width="17.140625" customWidth="1"/>
    <col min="14" max="14" width="17.28515625" customWidth="1"/>
    <col min="15" max="15" width="14.42578125" customWidth="1"/>
    <col min="16" max="16" width="26" customWidth="1"/>
    <col min="17" max="17" width="21.5703125" customWidth="1"/>
    <col min="18" max="18" width="25.42578125" customWidth="1"/>
    <col min="19" max="19" width="18.85546875" customWidth="1"/>
    <col min="20" max="20" width="15.140625" customWidth="1"/>
    <col min="21" max="21" width="17.7109375" customWidth="1"/>
  </cols>
  <sheetData>
    <row r="1" spans="2:21" ht="75" customHeight="1">
      <c r="C1" s="585" t="s">
        <v>159</v>
      </c>
      <c r="D1" s="593"/>
      <c r="E1" s="593"/>
      <c r="F1" s="593"/>
      <c r="G1" s="593"/>
      <c r="H1" s="593"/>
      <c r="I1" s="593"/>
      <c r="J1" s="593"/>
      <c r="K1" s="593"/>
      <c r="L1" s="593"/>
      <c r="M1" s="593"/>
      <c r="N1" s="593"/>
      <c r="O1" s="593"/>
      <c r="P1" s="593"/>
      <c r="Q1" s="593"/>
      <c r="R1" s="593"/>
      <c r="S1" s="593"/>
      <c r="T1" s="593"/>
      <c r="U1" s="593"/>
    </row>
    <row r="2" spans="2:21" ht="54" customHeight="1">
      <c r="C2" s="594" t="s">
        <v>122</v>
      </c>
      <c r="D2" s="594"/>
      <c r="E2" s="594"/>
      <c r="F2" s="594"/>
      <c r="G2" s="594"/>
      <c r="H2" s="594"/>
      <c r="I2" s="594"/>
      <c r="J2" s="594"/>
      <c r="K2" s="594"/>
      <c r="L2" s="594"/>
      <c r="M2" s="594"/>
      <c r="N2" s="594"/>
      <c r="O2" s="594"/>
      <c r="P2" s="594"/>
      <c r="Q2" s="594"/>
      <c r="R2" s="594"/>
      <c r="S2" s="594"/>
      <c r="T2" s="594"/>
      <c r="U2" s="594"/>
    </row>
    <row r="3" spans="2:21" ht="52.5" customHeight="1">
      <c r="B3" s="573" t="s">
        <v>1</v>
      </c>
      <c r="C3" s="577" t="s">
        <v>2</v>
      </c>
      <c r="D3" s="588"/>
      <c r="E3" s="588"/>
      <c r="F3" s="588"/>
      <c r="G3" s="578"/>
      <c r="H3" s="577" t="s">
        <v>3</v>
      </c>
      <c r="I3" s="588"/>
      <c r="J3" s="588"/>
      <c r="K3" s="588"/>
      <c r="L3" s="578"/>
      <c r="M3" s="581" t="s">
        <v>4</v>
      </c>
      <c r="N3" s="581" t="s">
        <v>5</v>
      </c>
      <c r="O3" s="581" t="s">
        <v>6</v>
      </c>
      <c r="P3" s="581" t="s">
        <v>7</v>
      </c>
      <c r="Q3" s="581" t="s">
        <v>8</v>
      </c>
      <c r="R3" s="577" t="s">
        <v>9</v>
      </c>
      <c r="S3" s="588"/>
      <c r="T3" s="578"/>
      <c r="U3" s="573" t="s">
        <v>10</v>
      </c>
    </row>
    <row r="4" spans="2:21" ht="40.5" customHeight="1">
      <c r="B4" s="576"/>
      <c r="C4" s="573" t="s">
        <v>11</v>
      </c>
      <c r="D4" s="577" t="s">
        <v>12</v>
      </c>
      <c r="E4" s="588"/>
      <c r="F4" s="588"/>
      <c r="G4" s="578"/>
      <c r="H4" s="590" t="s">
        <v>13</v>
      </c>
      <c r="I4" s="577" t="s">
        <v>12</v>
      </c>
      <c r="J4" s="588"/>
      <c r="K4" s="588"/>
      <c r="L4" s="578"/>
      <c r="M4" s="589"/>
      <c r="N4" s="589"/>
      <c r="O4" s="589"/>
      <c r="P4" s="589"/>
      <c r="Q4" s="589"/>
      <c r="R4" s="573" t="s">
        <v>14</v>
      </c>
      <c r="S4" s="577" t="s">
        <v>15</v>
      </c>
      <c r="T4" s="578"/>
      <c r="U4" s="576"/>
    </row>
    <row r="5" spans="2:21" ht="53.25" customHeight="1">
      <c r="B5" s="576"/>
      <c r="C5" s="576"/>
      <c r="D5" s="579" t="s">
        <v>16</v>
      </c>
      <c r="E5" s="577" t="s">
        <v>17</v>
      </c>
      <c r="F5" s="578"/>
      <c r="G5" s="581" t="s">
        <v>18</v>
      </c>
      <c r="H5" s="591"/>
      <c r="I5" s="581" t="s">
        <v>16</v>
      </c>
      <c r="J5" s="577" t="s">
        <v>17</v>
      </c>
      <c r="K5" s="578"/>
      <c r="L5" s="583" t="s">
        <v>18</v>
      </c>
      <c r="M5" s="589"/>
      <c r="N5" s="589"/>
      <c r="O5" s="589"/>
      <c r="P5" s="589"/>
      <c r="Q5" s="589"/>
      <c r="R5" s="576"/>
      <c r="S5" s="581" t="s">
        <v>19</v>
      </c>
      <c r="T5" s="581" t="s">
        <v>20</v>
      </c>
      <c r="U5" s="576"/>
    </row>
    <row r="6" spans="2:21" ht="177.75" customHeight="1">
      <c r="B6" s="574"/>
      <c r="C6" s="574"/>
      <c r="D6" s="580"/>
      <c r="E6" s="29" t="s">
        <v>21</v>
      </c>
      <c r="F6" s="30" t="s">
        <v>22</v>
      </c>
      <c r="G6" s="582"/>
      <c r="H6" s="592"/>
      <c r="I6" s="582"/>
      <c r="J6" s="31" t="s">
        <v>21</v>
      </c>
      <c r="K6" s="31" t="s">
        <v>22</v>
      </c>
      <c r="L6" s="584"/>
      <c r="M6" s="582"/>
      <c r="N6" s="582"/>
      <c r="O6" s="582"/>
      <c r="P6" s="582"/>
      <c r="Q6" s="582"/>
      <c r="R6" s="574"/>
      <c r="S6" s="582"/>
      <c r="T6" s="582"/>
      <c r="U6" s="574"/>
    </row>
    <row r="7" spans="2:21" ht="30" customHeight="1">
      <c r="B7" s="573">
        <v>1</v>
      </c>
      <c r="C7" s="573">
        <v>2</v>
      </c>
      <c r="D7" s="573">
        <v>3</v>
      </c>
      <c r="E7" s="573">
        <v>4</v>
      </c>
      <c r="F7" s="33">
        <v>5</v>
      </c>
      <c r="G7" s="573">
        <v>6</v>
      </c>
      <c r="H7" s="573">
        <v>7</v>
      </c>
      <c r="I7" s="573">
        <v>8</v>
      </c>
      <c r="J7" s="573">
        <v>9</v>
      </c>
      <c r="K7" s="33">
        <v>10</v>
      </c>
      <c r="L7" s="573">
        <v>11</v>
      </c>
      <c r="M7" s="573">
        <v>12</v>
      </c>
      <c r="N7" s="573">
        <v>13</v>
      </c>
      <c r="O7" s="573">
        <v>14</v>
      </c>
      <c r="P7" s="573">
        <v>15</v>
      </c>
      <c r="Q7" s="573">
        <v>16</v>
      </c>
      <c r="R7" s="573">
        <v>17</v>
      </c>
      <c r="S7" s="33">
        <v>18</v>
      </c>
      <c r="T7" s="573">
        <v>19</v>
      </c>
      <c r="U7" s="573">
        <v>20</v>
      </c>
    </row>
    <row r="8" spans="2:21" ht="49.5" customHeight="1">
      <c r="B8" s="574"/>
      <c r="C8" s="574"/>
      <c r="D8" s="574"/>
      <c r="E8" s="574"/>
      <c r="F8" s="34" t="s">
        <v>23</v>
      </c>
      <c r="G8" s="574"/>
      <c r="H8" s="574"/>
      <c r="I8" s="574"/>
      <c r="J8" s="574"/>
      <c r="K8" s="34" t="s">
        <v>24</v>
      </c>
      <c r="L8" s="574"/>
      <c r="M8" s="574"/>
      <c r="N8" s="574"/>
      <c r="O8" s="574"/>
      <c r="P8" s="574"/>
      <c r="Q8" s="574"/>
      <c r="R8" s="574"/>
      <c r="S8" s="34" t="s">
        <v>25</v>
      </c>
      <c r="T8" s="574"/>
      <c r="U8" s="602"/>
    </row>
    <row r="9" spans="2:21" ht="42.75" customHeight="1">
      <c r="B9" s="81" t="s">
        <v>26</v>
      </c>
      <c r="C9" s="43" t="s">
        <v>27</v>
      </c>
      <c r="D9" s="36">
        <v>965</v>
      </c>
      <c r="E9" s="37">
        <v>965</v>
      </c>
      <c r="F9" s="154">
        <f t="shared" ref="F9:F27" si="0">E9/D9*100</f>
        <v>100</v>
      </c>
      <c r="G9" s="27">
        <v>10</v>
      </c>
      <c r="H9" s="146" t="s">
        <v>28</v>
      </c>
      <c r="I9" s="49">
        <v>98</v>
      </c>
      <c r="J9" s="50">
        <v>99</v>
      </c>
      <c r="K9" s="147">
        <f>J9/I9*100</f>
        <v>101.0204081632653</v>
      </c>
      <c r="L9" s="43">
        <v>10</v>
      </c>
      <c r="M9" s="43" t="s">
        <v>29</v>
      </c>
      <c r="N9" s="43" t="s">
        <v>29</v>
      </c>
      <c r="O9" s="43" t="s">
        <v>30</v>
      </c>
      <c r="P9" s="70">
        <v>126216726.01000001</v>
      </c>
      <c r="Q9" s="70">
        <v>126216726.01000001</v>
      </c>
      <c r="R9" s="70">
        <v>116928165.48999999</v>
      </c>
      <c r="S9" s="147">
        <f>R9/P9*100</f>
        <v>92.640784772642505</v>
      </c>
      <c r="T9" s="245">
        <f>R9/Q9*100</f>
        <v>92.640784772642505</v>
      </c>
      <c r="U9" s="233" t="s">
        <v>169</v>
      </c>
    </row>
    <row r="10" spans="2:21" ht="51.75" customHeight="1">
      <c r="B10" s="32" t="s">
        <v>116</v>
      </c>
      <c r="C10" s="35" t="s">
        <v>27</v>
      </c>
      <c r="D10" s="36"/>
      <c r="E10" s="37"/>
      <c r="F10" s="40" t="e">
        <f t="shared" si="0"/>
        <v>#DIV/0!</v>
      </c>
      <c r="G10" s="34">
        <v>10</v>
      </c>
      <c r="H10" s="39" t="s">
        <v>28</v>
      </c>
      <c r="I10" s="49"/>
      <c r="J10" s="50"/>
      <c r="K10" s="42" t="e">
        <f>J10/I10*100</f>
        <v>#DIV/0!</v>
      </c>
      <c r="L10" s="35"/>
      <c r="M10" s="35" t="s">
        <v>29</v>
      </c>
      <c r="N10" s="35" t="s">
        <v>29</v>
      </c>
      <c r="O10" s="35" t="s">
        <v>30</v>
      </c>
      <c r="P10" s="41"/>
      <c r="Q10" s="70">
        <f>P10</f>
        <v>0</v>
      </c>
      <c r="R10" s="70">
        <f>Q10</f>
        <v>0</v>
      </c>
      <c r="S10" s="147"/>
      <c r="T10" s="245"/>
      <c r="U10" s="233" t="s">
        <v>169</v>
      </c>
    </row>
    <row r="11" spans="2:21" ht="63" customHeight="1">
      <c r="B11" s="32" t="s">
        <v>109</v>
      </c>
      <c r="C11" s="35" t="s">
        <v>27</v>
      </c>
      <c r="D11" s="36">
        <v>24</v>
      </c>
      <c r="E11" s="37">
        <v>24</v>
      </c>
      <c r="F11" s="40">
        <f t="shared" si="0"/>
        <v>100</v>
      </c>
      <c r="G11" s="34">
        <v>10</v>
      </c>
      <c r="H11" s="39" t="s">
        <v>28</v>
      </c>
      <c r="I11" s="49">
        <v>98</v>
      </c>
      <c r="J11" s="50">
        <v>99</v>
      </c>
      <c r="K11" s="42">
        <f>J11/I11*100</f>
        <v>101.0204081632653</v>
      </c>
      <c r="L11" s="35">
        <v>10</v>
      </c>
      <c r="M11" s="35" t="s">
        <v>29</v>
      </c>
      <c r="N11" s="35" t="s">
        <v>29</v>
      </c>
      <c r="O11" s="35" t="s">
        <v>30</v>
      </c>
      <c r="P11" s="41">
        <v>3139068.82</v>
      </c>
      <c r="Q11" s="70">
        <v>3139068.82</v>
      </c>
      <c r="R11" s="70">
        <v>2908058</v>
      </c>
      <c r="S11" s="147">
        <f>R11/P11*100</f>
        <v>92.640785110279936</v>
      </c>
      <c r="T11" s="245">
        <f>R11/Q11*100</f>
        <v>92.640785110279936</v>
      </c>
      <c r="U11" s="233" t="s">
        <v>169</v>
      </c>
    </row>
    <row r="12" spans="2:21" ht="61.5" customHeight="1">
      <c r="B12" s="32" t="s">
        <v>51</v>
      </c>
      <c r="C12" s="35" t="s">
        <v>27</v>
      </c>
      <c r="D12" s="36">
        <v>1</v>
      </c>
      <c r="E12" s="37">
        <v>1</v>
      </c>
      <c r="F12" s="64">
        <f t="shared" si="0"/>
        <v>100</v>
      </c>
      <c r="G12" s="34">
        <v>10</v>
      </c>
      <c r="H12" s="39" t="s">
        <v>28</v>
      </c>
      <c r="I12" s="49">
        <v>98</v>
      </c>
      <c r="J12" s="50">
        <v>100</v>
      </c>
      <c r="K12" s="42">
        <v>102</v>
      </c>
      <c r="L12" s="35">
        <v>10</v>
      </c>
      <c r="M12" s="35" t="s">
        <v>29</v>
      </c>
      <c r="N12" s="35" t="s">
        <v>29</v>
      </c>
      <c r="O12" s="35" t="s">
        <v>30</v>
      </c>
      <c r="P12" s="41">
        <v>77861.87</v>
      </c>
      <c r="Q12" s="70">
        <v>77861.87</v>
      </c>
      <c r="R12" s="70">
        <v>77861.789999999994</v>
      </c>
      <c r="S12" s="147">
        <f>R12/P12*100</f>
        <v>99.99989725394471</v>
      </c>
      <c r="T12" s="245">
        <f>R12/Q12*100</f>
        <v>99.99989725394471</v>
      </c>
      <c r="U12" s="233" t="s">
        <v>169</v>
      </c>
    </row>
    <row r="13" spans="2:21" ht="54" customHeight="1">
      <c r="B13" s="32" t="s">
        <v>81</v>
      </c>
      <c r="C13" s="35" t="s">
        <v>27</v>
      </c>
      <c r="D13" s="36">
        <v>6</v>
      </c>
      <c r="E13" s="37">
        <v>6</v>
      </c>
      <c r="F13" s="64">
        <f t="shared" si="0"/>
        <v>100</v>
      </c>
      <c r="G13" s="34">
        <v>10</v>
      </c>
      <c r="H13" s="39" t="s">
        <v>28</v>
      </c>
      <c r="I13" s="49">
        <v>98</v>
      </c>
      <c r="J13" s="50">
        <v>99</v>
      </c>
      <c r="K13" s="42">
        <f>J13/I13*100</f>
        <v>101.0204081632653</v>
      </c>
      <c r="L13" s="35">
        <v>10</v>
      </c>
      <c r="M13" s="35" t="s">
        <v>29</v>
      </c>
      <c r="N13" s="35" t="s">
        <v>29</v>
      </c>
      <c r="O13" s="35" t="s">
        <v>30</v>
      </c>
      <c r="P13" s="41">
        <v>784767.2</v>
      </c>
      <c r="Q13" s="70">
        <v>784767.2</v>
      </c>
      <c r="R13" s="70">
        <v>727014.5</v>
      </c>
      <c r="S13" s="147">
        <f>R13/P13*100</f>
        <v>92.640785700523679</v>
      </c>
      <c r="T13" s="245">
        <f>R13/Q13*100</f>
        <v>92.640785700523679</v>
      </c>
      <c r="U13" s="233" t="s">
        <v>169</v>
      </c>
    </row>
    <row r="14" spans="2:21" ht="63" customHeight="1">
      <c r="B14" s="32" t="s">
        <v>76</v>
      </c>
      <c r="C14" s="35" t="s">
        <v>27</v>
      </c>
      <c r="D14" s="36">
        <v>4</v>
      </c>
      <c r="E14" s="37">
        <v>3</v>
      </c>
      <c r="F14" s="64">
        <f t="shared" si="0"/>
        <v>75</v>
      </c>
      <c r="G14" s="34">
        <v>10</v>
      </c>
      <c r="H14" s="39" t="s">
        <v>28</v>
      </c>
      <c r="I14" s="49">
        <v>98</v>
      </c>
      <c r="J14" s="50">
        <v>100</v>
      </c>
      <c r="K14" s="42">
        <f>J14/I14*100</f>
        <v>102.04081632653062</v>
      </c>
      <c r="L14" s="35">
        <v>10</v>
      </c>
      <c r="M14" s="35" t="s">
        <v>29</v>
      </c>
      <c r="N14" s="35" t="s">
        <v>29</v>
      </c>
      <c r="O14" s="35" t="s">
        <v>30</v>
      </c>
      <c r="P14" s="41">
        <v>233585.62</v>
      </c>
      <c r="Q14" s="70">
        <v>233585.62</v>
      </c>
      <c r="R14" s="70">
        <v>233585.39</v>
      </c>
      <c r="S14" s="147">
        <f>R14/P14*100</f>
        <v>99.999901535034581</v>
      </c>
      <c r="T14" s="245">
        <f>R14/Q14*100</f>
        <v>99.999901535034581</v>
      </c>
      <c r="U14" s="233" t="s">
        <v>169</v>
      </c>
    </row>
    <row r="15" spans="2:21" ht="46.5" customHeight="1">
      <c r="B15" s="32" t="s">
        <v>34</v>
      </c>
      <c r="C15" s="35" t="s">
        <v>27</v>
      </c>
      <c r="D15" s="36">
        <v>885</v>
      </c>
      <c r="E15" s="37">
        <v>885</v>
      </c>
      <c r="F15" s="64">
        <f t="shared" si="0"/>
        <v>100</v>
      </c>
      <c r="G15" s="34">
        <v>10</v>
      </c>
      <c r="H15" s="39" t="s">
        <v>28</v>
      </c>
      <c r="I15" s="49">
        <v>98</v>
      </c>
      <c r="J15" s="50">
        <v>95</v>
      </c>
      <c r="K15" s="42">
        <v>96.9</v>
      </c>
      <c r="L15" s="35">
        <v>10</v>
      </c>
      <c r="M15" s="35" t="s">
        <v>29</v>
      </c>
      <c r="N15" s="35" t="s">
        <v>29</v>
      </c>
      <c r="O15" s="35" t="s">
        <v>30</v>
      </c>
      <c r="P15" s="41">
        <v>115753163.23</v>
      </c>
      <c r="Q15" s="70">
        <v>115753163.23</v>
      </c>
      <c r="R15" s="70">
        <v>107234638.81999999</v>
      </c>
      <c r="S15" s="147">
        <f>R15/P15*100</f>
        <v>92.640784776590664</v>
      </c>
      <c r="T15" s="245">
        <f>R15/Q15*100</f>
        <v>92.640784776590664</v>
      </c>
      <c r="U15" s="233" t="s">
        <v>169</v>
      </c>
    </row>
    <row r="16" spans="2:21" ht="51" customHeight="1">
      <c r="B16" s="32" t="s">
        <v>52</v>
      </c>
      <c r="C16" s="35" t="s">
        <v>27</v>
      </c>
      <c r="D16" s="36">
        <v>0</v>
      </c>
      <c r="E16" s="37">
        <v>0</v>
      </c>
      <c r="F16" s="64" t="e">
        <f t="shared" si="0"/>
        <v>#DIV/0!</v>
      </c>
      <c r="G16" s="34">
        <v>10</v>
      </c>
      <c r="H16" s="39" t="s">
        <v>28</v>
      </c>
      <c r="I16" s="49">
        <v>98</v>
      </c>
      <c r="J16" s="50">
        <v>98</v>
      </c>
      <c r="K16" s="42">
        <f t="shared" ref="K16:K27" si="1">J16/I16*100</f>
        <v>100</v>
      </c>
      <c r="L16" s="35">
        <v>10</v>
      </c>
      <c r="M16" s="35" t="s">
        <v>29</v>
      </c>
      <c r="N16" s="35" t="s">
        <v>29</v>
      </c>
      <c r="O16" s="35" t="s">
        <v>30</v>
      </c>
      <c r="P16" s="41">
        <v>0</v>
      </c>
      <c r="Q16" s="70">
        <v>0</v>
      </c>
      <c r="R16" s="70">
        <v>0</v>
      </c>
      <c r="S16" s="147"/>
      <c r="T16" s="245"/>
      <c r="U16" s="233" t="s">
        <v>169</v>
      </c>
    </row>
    <row r="17" spans="2:21" ht="70.5" customHeight="1">
      <c r="B17" s="44" t="s">
        <v>55</v>
      </c>
      <c r="C17" s="35" t="s">
        <v>27</v>
      </c>
      <c r="D17" s="36">
        <v>344</v>
      </c>
      <c r="E17" s="37">
        <v>344</v>
      </c>
      <c r="F17" s="64">
        <f t="shared" si="0"/>
        <v>100</v>
      </c>
      <c r="G17" s="34">
        <v>10</v>
      </c>
      <c r="H17" s="39" t="s">
        <v>28</v>
      </c>
      <c r="I17" s="35">
        <v>98</v>
      </c>
      <c r="J17" s="35">
        <v>100</v>
      </c>
      <c r="K17" s="42">
        <f t="shared" si="1"/>
        <v>102.04081632653062</v>
      </c>
      <c r="L17" s="35">
        <v>10</v>
      </c>
      <c r="M17" s="35" t="s">
        <v>29</v>
      </c>
      <c r="N17" s="35" t="s">
        <v>29</v>
      </c>
      <c r="O17" s="35" t="s">
        <v>30</v>
      </c>
      <c r="P17" s="41">
        <v>44993319.950000003</v>
      </c>
      <c r="Q17" s="41">
        <v>44993319.950000003</v>
      </c>
      <c r="R17" s="70">
        <v>41682164.689999998</v>
      </c>
      <c r="S17" s="147">
        <f>R17/P17*100</f>
        <v>92.640784757204813</v>
      </c>
      <c r="T17" s="245">
        <f>R17/Q17*100</f>
        <v>92.640784757204813</v>
      </c>
      <c r="U17" s="233" t="s">
        <v>169</v>
      </c>
    </row>
    <row r="18" spans="2:21" ht="54" customHeight="1">
      <c r="B18" s="44" t="s">
        <v>123</v>
      </c>
      <c r="C18" s="35" t="s">
        <v>27</v>
      </c>
      <c r="D18" s="36">
        <v>28</v>
      </c>
      <c r="E18" s="37">
        <v>39</v>
      </c>
      <c r="F18" s="64">
        <f t="shared" si="0"/>
        <v>139.28571428571428</v>
      </c>
      <c r="G18" s="34">
        <v>10</v>
      </c>
      <c r="H18" s="39" t="s">
        <v>28</v>
      </c>
      <c r="I18" s="35">
        <v>98</v>
      </c>
      <c r="J18" s="35">
        <v>100</v>
      </c>
      <c r="K18" s="42">
        <f t="shared" si="1"/>
        <v>102.04081632653062</v>
      </c>
      <c r="L18" s="35">
        <v>10</v>
      </c>
      <c r="M18" s="35" t="s">
        <v>29</v>
      </c>
      <c r="N18" s="35" t="s">
        <v>29</v>
      </c>
      <c r="O18" s="35" t="s">
        <v>30</v>
      </c>
      <c r="P18" s="41">
        <v>5100986.83</v>
      </c>
      <c r="Q18" s="41">
        <v>5100986.83</v>
      </c>
      <c r="R18" s="70">
        <v>4725594.25</v>
      </c>
      <c r="S18" s="147">
        <f>R18/P18*100</f>
        <v>92.64078515568329</v>
      </c>
      <c r="T18" s="245">
        <f>R18/Q18*100</f>
        <v>92.64078515568329</v>
      </c>
      <c r="U18" s="233" t="s">
        <v>169</v>
      </c>
    </row>
    <row r="19" spans="2:21" ht="60" customHeight="1">
      <c r="B19" s="44" t="s">
        <v>124</v>
      </c>
      <c r="C19" s="35" t="s">
        <v>27</v>
      </c>
      <c r="D19" s="36">
        <v>2</v>
      </c>
      <c r="E19" s="37">
        <v>6</v>
      </c>
      <c r="F19" s="64">
        <f t="shared" si="0"/>
        <v>300</v>
      </c>
      <c r="G19" s="34">
        <v>10</v>
      </c>
      <c r="H19" s="39" t="s">
        <v>28</v>
      </c>
      <c r="I19" s="35">
        <v>98</v>
      </c>
      <c r="J19" s="35">
        <v>98</v>
      </c>
      <c r="K19" s="42">
        <f t="shared" si="1"/>
        <v>100</v>
      </c>
      <c r="L19" s="35">
        <v>10</v>
      </c>
      <c r="M19" s="35" t="s">
        <v>29</v>
      </c>
      <c r="N19" s="35" t="s">
        <v>29</v>
      </c>
      <c r="O19" s="35" t="s">
        <v>30</v>
      </c>
      <c r="P19" s="41">
        <v>467171.34</v>
      </c>
      <c r="Q19" s="41">
        <v>467171.34</v>
      </c>
      <c r="R19" s="70">
        <v>467170.75</v>
      </c>
      <c r="S19" s="147">
        <f>R19/P19*100</f>
        <v>99.999873708006135</v>
      </c>
      <c r="T19" s="245">
        <f>R19/Q19*100</f>
        <v>99.999873708006135</v>
      </c>
      <c r="U19" s="233" t="s">
        <v>169</v>
      </c>
    </row>
    <row r="20" spans="2:21" ht="46.5" customHeight="1">
      <c r="B20" s="44" t="s">
        <v>125</v>
      </c>
      <c r="C20" s="35" t="s">
        <v>27</v>
      </c>
      <c r="D20" s="36">
        <v>0</v>
      </c>
      <c r="E20" s="37">
        <v>0</v>
      </c>
      <c r="F20" s="64" t="e">
        <f t="shared" si="0"/>
        <v>#DIV/0!</v>
      </c>
      <c r="G20" s="34">
        <v>10</v>
      </c>
      <c r="H20" s="39" t="s">
        <v>28</v>
      </c>
      <c r="I20" s="35">
        <v>98</v>
      </c>
      <c r="J20" s="35">
        <v>98</v>
      </c>
      <c r="K20" s="42">
        <f t="shared" si="1"/>
        <v>100</v>
      </c>
      <c r="L20" s="35">
        <v>10</v>
      </c>
      <c r="M20" s="35" t="s">
        <v>29</v>
      </c>
      <c r="N20" s="35" t="s">
        <v>29</v>
      </c>
      <c r="O20" s="35" t="s">
        <v>30</v>
      </c>
      <c r="P20" s="41"/>
      <c r="Q20" s="41"/>
      <c r="R20" s="70"/>
      <c r="S20" s="147"/>
      <c r="T20" s="245"/>
      <c r="U20" s="233" t="s">
        <v>169</v>
      </c>
    </row>
    <row r="21" spans="2:21" ht="78" customHeight="1">
      <c r="B21" s="44" t="s">
        <v>40</v>
      </c>
      <c r="C21" s="35" t="s">
        <v>27</v>
      </c>
      <c r="D21" s="36">
        <v>0</v>
      </c>
      <c r="E21" s="37">
        <v>0</v>
      </c>
      <c r="F21" s="64" t="e">
        <f t="shared" si="0"/>
        <v>#DIV/0!</v>
      </c>
      <c r="G21" s="34">
        <v>10</v>
      </c>
      <c r="H21" s="39" t="s">
        <v>28</v>
      </c>
      <c r="I21" s="35">
        <v>98</v>
      </c>
      <c r="J21" s="35">
        <v>99</v>
      </c>
      <c r="K21" s="42">
        <f t="shared" si="1"/>
        <v>101.0204081632653</v>
      </c>
      <c r="L21" s="35">
        <v>10</v>
      </c>
      <c r="M21" s="35" t="s">
        <v>29</v>
      </c>
      <c r="N21" s="35" t="s">
        <v>29</v>
      </c>
      <c r="O21" s="35" t="s">
        <v>30</v>
      </c>
      <c r="P21" s="41"/>
      <c r="Q21" s="41"/>
      <c r="R21" s="70"/>
      <c r="S21" s="147"/>
      <c r="T21" s="245"/>
      <c r="U21" s="233" t="s">
        <v>169</v>
      </c>
    </row>
    <row r="22" spans="2:21" ht="70.5" customHeight="1">
      <c r="B22" s="44" t="s">
        <v>110</v>
      </c>
      <c r="C22" s="35" t="s">
        <v>27</v>
      </c>
      <c r="D22" s="34">
        <v>176</v>
      </c>
      <c r="E22" s="34">
        <v>176</v>
      </c>
      <c r="F22" s="64">
        <f t="shared" si="0"/>
        <v>100</v>
      </c>
      <c r="G22" s="34">
        <v>10</v>
      </c>
      <c r="H22" s="39" t="s">
        <v>28</v>
      </c>
      <c r="I22" s="35">
        <v>98</v>
      </c>
      <c r="J22" s="35">
        <v>99</v>
      </c>
      <c r="K22" s="42">
        <f t="shared" si="1"/>
        <v>101.0204081632653</v>
      </c>
      <c r="L22" s="35">
        <v>10</v>
      </c>
      <c r="M22" s="35" t="s">
        <v>29</v>
      </c>
      <c r="N22" s="35" t="s">
        <v>29</v>
      </c>
      <c r="O22" s="35" t="s">
        <v>30</v>
      </c>
      <c r="P22" s="41">
        <v>23019838.120000001</v>
      </c>
      <c r="Q22" s="41">
        <v>23019838.120000001</v>
      </c>
      <c r="R22" s="70">
        <v>21325758.690000001</v>
      </c>
      <c r="S22" s="147">
        <f>R22/P22*100</f>
        <v>92.640784782373615</v>
      </c>
      <c r="T22" s="245">
        <f>R22/Q22*100</f>
        <v>92.640784782373615</v>
      </c>
      <c r="U22" s="233" t="s">
        <v>169</v>
      </c>
    </row>
    <row r="23" spans="2:21" ht="49.5" customHeight="1">
      <c r="B23" s="44" t="s">
        <v>126</v>
      </c>
      <c r="C23" s="35" t="s">
        <v>27</v>
      </c>
      <c r="D23" s="34">
        <v>0</v>
      </c>
      <c r="E23" s="34">
        <v>0</v>
      </c>
      <c r="F23" s="64" t="e">
        <f t="shared" si="0"/>
        <v>#DIV/0!</v>
      </c>
      <c r="G23" s="34">
        <v>10</v>
      </c>
      <c r="H23" s="146" t="s">
        <v>28</v>
      </c>
      <c r="I23" s="35">
        <v>98</v>
      </c>
      <c r="J23" s="35">
        <v>98</v>
      </c>
      <c r="K23" s="42">
        <f t="shared" si="1"/>
        <v>100</v>
      </c>
      <c r="L23" s="35">
        <v>10</v>
      </c>
      <c r="M23" s="35"/>
      <c r="N23" s="35"/>
      <c r="O23" s="35"/>
      <c r="P23" s="41"/>
      <c r="Q23" s="41"/>
      <c r="R23" s="70" t="s">
        <v>162</v>
      </c>
      <c r="S23" s="147"/>
      <c r="T23" s="245"/>
      <c r="U23" s="233" t="s">
        <v>169</v>
      </c>
    </row>
    <row r="24" spans="2:21" ht="48" customHeight="1">
      <c r="B24" s="44" t="s">
        <v>127</v>
      </c>
      <c r="C24" s="35" t="s">
        <v>27</v>
      </c>
      <c r="D24" s="34">
        <v>0</v>
      </c>
      <c r="E24" s="34">
        <v>0</v>
      </c>
      <c r="F24" s="64" t="e">
        <f t="shared" si="0"/>
        <v>#DIV/0!</v>
      </c>
      <c r="G24" s="34">
        <v>10</v>
      </c>
      <c r="H24" s="146" t="s">
        <v>28</v>
      </c>
      <c r="I24" s="35">
        <v>98</v>
      </c>
      <c r="J24" s="35">
        <v>98</v>
      </c>
      <c r="K24" s="42">
        <f t="shared" si="1"/>
        <v>100</v>
      </c>
      <c r="L24" s="35">
        <v>10</v>
      </c>
      <c r="M24" s="35"/>
      <c r="N24" s="35"/>
      <c r="O24" s="35"/>
      <c r="P24" s="41"/>
      <c r="Q24" s="41"/>
      <c r="R24" s="70"/>
      <c r="S24" s="147"/>
      <c r="T24" s="245"/>
      <c r="U24" s="233" t="s">
        <v>169</v>
      </c>
    </row>
    <row r="25" spans="2:21" ht="51.75" customHeight="1">
      <c r="B25" s="155" t="s">
        <v>128</v>
      </c>
      <c r="C25" s="35" t="s">
        <v>27</v>
      </c>
      <c r="D25" s="34">
        <v>1</v>
      </c>
      <c r="E25" s="34">
        <v>1</v>
      </c>
      <c r="F25" s="64">
        <f t="shared" si="0"/>
        <v>100</v>
      </c>
      <c r="G25" s="34">
        <v>10</v>
      </c>
      <c r="H25" s="146" t="s">
        <v>28</v>
      </c>
      <c r="I25" s="35">
        <v>98</v>
      </c>
      <c r="J25" s="35">
        <v>98</v>
      </c>
      <c r="K25" s="42">
        <f t="shared" si="1"/>
        <v>100</v>
      </c>
      <c r="L25" s="35">
        <v>10</v>
      </c>
      <c r="M25" s="35" t="s">
        <v>29</v>
      </c>
      <c r="N25" s="32" t="s">
        <v>29</v>
      </c>
      <c r="O25" s="32" t="s">
        <v>30</v>
      </c>
      <c r="P25" s="41">
        <v>77861.87</v>
      </c>
      <c r="Q25" s="41">
        <v>77861.87</v>
      </c>
      <c r="R25" s="70">
        <v>77861.789999999994</v>
      </c>
      <c r="S25" s="147">
        <f>R25/P25*100</f>
        <v>99.99989725394471</v>
      </c>
      <c r="T25" s="245">
        <f>R25/Q25*100</f>
        <v>99.99989725394471</v>
      </c>
      <c r="U25" s="233" t="s">
        <v>169</v>
      </c>
    </row>
    <row r="26" spans="2:21" ht="52.5" customHeight="1">
      <c r="B26" s="32" t="s">
        <v>42</v>
      </c>
      <c r="C26" s="35" t="s">
        <v>57</v>
      </c>
      <c r="D26" s="45">
        <v>311946</v>
      </c>
      <c r="E26" s="46">
        <v>311946</v>
      </c>
      <c r="F26" s="64">
        <f t="shared" si="0"/>
        <v>100</v>
      </c>
      <c r="G26" s="34">
        <v>10</v>
      </c>
      <c r="H26" s="35" t="s">
        <v>71</v>
      </c>
      <c r="I26" s="58">
        <v>40</v>
      </c>
      <c r="J26" s="57">
        <v>42</v>
      </c>
      <c r="K26" s="38">
        <f t="shared" si="1"/>
        <v>105</v>
      </c>
      <c r="L26" s="35">
        <v>10</v>
      </c>
      <c r="M26" s="35" t="s">
        <v>29</v>
      </c>
      <c r="N26" s="35" t="s">
        <v>29</v>
      </c>
      <c r="O26" s="35" t="s">
        <v>30</v>
      </c>
      <c r="P26" s="41">
        <v>9823941</v>
      </c>
      <c r="Q26" s="41">
        <v>9823941</v>
      </c>
      <c r="R26" s="70">
        <v>9823941</v>
      </c>
      <c r="S26" s="147">
        <f>R26/P26*100</f>
        <v>100</v>
      </c>
      <c r="T26" s="245">
        <f>R26/Q26*100</f>
        <v>100</v>
      </c>
      <c r="U26" s="233" t="s">
        <v>169</v>
      </c>
    </row>
    <row r="27" spans="2:21" ht="79.5" customHeight="1">
      <c r="B27" s="32" t="s">
        <v>43</v>
      </c>
      <c r="C27" s="35" t="s">
        <v>59</v>
      </c>
      <c r="D27" s="45">
        <v>36</v>
      </c>
      <c r="E27" s="46">
        <v>360</v>
      </c>
      <c r="F27" s="64">
        <f t="shared" si="0"/>
        <v>1000</v>
      </c>
      <c r="G27" s="34">
        <v>10</v>
      </c>
      <c r="H27" s="35" t="s">
        <v>60</v>
      </c>
      <c r="I27" s="45">
        <v>15</v>
      </c>
      <c r="J27" s="46">
        <v>15</v>
      </c>
      <c r="K27" s="42">
        <f t="shared" si="1"/>
        <v>100</v>
      </c>
      <c r="L27" s="35">
        <v>10</v>
      </c>
      <c r="M27" s="35" t="s">
        <v>72</v>
      </c>
      <c r="N27" s="35" t="s">
        <v>29</v>
      </c>
      <c r="O27" s="35" t="s">
        <v>30</v>
      </c>
      <c r="P27" s="41">
        <v>1550634</v>
      </c>
      <c r="Q27" s="41">
        <v>1550634</v>
      </c>
      <c r="R27" s="70">
        <v>1550634</v>
      </c>
      <c r="S27" s="147">
        <f>R27/P27*100</f>
        <v>100</v>
      </c>
      <c r="T27" s="245">
        <f>R27/Q27*100</f>
        <v>100</v>
      </c>
      <c r="U27" s="233" t="s">
        <v>169</v>
      </c>
    </row>
    <row r="28" spans="2:21" ht="36" customHeight="1"/>
    <row r="29" spans="2:21" ht="5.25" customHeight="1"/>
    <row r="30" spans="2:21" ht="23.25">
      <c r="B30" s="19" t="s">
        <v>170</v>
      </c>
      <c r="C30" s="20"/>
      <c r="D30" s="21"/>
      <c r="E30" s="569" t="s">
        <v>164</v>
      </c>
      <c r="F30" s="569"/>
    </row>
    <row r="31" spans="2:21" ht="23.25">
      <c r="B31" s="19"/>
      <c r="C31" s="1" t="s">
        <v>46</v>
      </c>
      <c r="D31" s="21"/>
      <c r="E31" s="575" t="s">
        <v>47</v>
      </c>
      <c r="F31" s="575"/>
    </row>
    <row r="32" spans="2:21" ht="3" customHeight="1">
      <c r="B32" s="19"/>
      <c r="C32" s="1"/>
      <c r="D32" s="21"/>
      <c r="E32" s="1"/>
      <c r="F32" s="1"/>
    </row>
    <row r="33" spans="2:16" ht="7.5" customHeight="1">
      <c r="B33" s="19"/>
      <c r="C33" s="19"/>
      <c r="D33" s="19"/>
      <c r="E33" s="21"/>
      <c r="F33" s="21"/>
    </row>
    <row r="34" spans="2:16" ht="23.25">
      <c r="B34" s="19"/>
      <c r="C34" s="19"/>
      <c r="D34" s="19"/>
      <c r="E34" s="21"/>
      <c r="F34" s="21"/>
    </row>
    <row r="35" spans="2:16" ht="23.25">
      <c r="B35" s="19" t="s">
        <v>61</v>
      </c>
      <c r="C35" s="20"/>
      <c r="D35" s="21"/>
      <c r="E35" s="569" t="s">
        <v>129</v>
      </c>
      <c r="F35" s="569"/>
    </row>
    <row r="36" spans="2:16" ht="23.25">
      <c r="B36" s="19"/>
      <c r="C36" s="1" t="s">
        <v>46</v>
      </c>
      <c r="D36" s="21"/>
      <c r="E36" s="575" t="s">
        <v>47</v>
      </c>
      <c r="F36" s="575"/>
    </row>
    <row r="37" spans="2:16" ht="13.5" customHeight="1"/>
    <row r="39" spans="2:16" ht="28.5" customHeight="1">
      <c r="B39" s="231"/>
      <c r="P39" s="156"/>
    </row>
  </sheetData>
  <mergeCells count="47">
    <mergeCell ref="C1:U1"/>
    <mergeCell ref="C2:U2"/>
    <mergeCell ref="B3:B6"/>
    <mergeCell ref="C3:G3"/>
    <mergeCell ref="H3:L3"/>
    <mergeCell ref="M3:M6"/>
    <mergeCell ref="N3:N6"/>
    <mergeCell ref="O3:O6"/>
    <mergeCell ref="P3:P6"/>
    <mergeCell ref="Q3:Q6"/>
    <mergeCell ref="R3:T3"/>
    <mergeCell ref="U3:U6"/>
    <mergeCell ref="C4:C6"/>
    <mergeCell ref="D4:G4"/>
    <mergeCell ref="H4:H6"/>
    <mergeCell ref="I4:L4"/>
    <mergeCell ref="R4:R6"/>
    <mergeCell ref="S4:T4"/>
    <mergeCell ref="D5:D6"/>
    <mergeCell ref="E5:F5"/>
    <mergeCell ref="G5:G6"/>
    <mergeCell ref="I5:I6"/>
    <mergeCell ref="J5:K5"/>
    <mergeCell ref="L5:L6"/>
    <mergeCell ref="S5:S6"/>
    <mergeCell ref="T5:T6"/>
    <mergeCell ref="B7:B8"/>
    <mergeCell ref="C7:C8"/>
    <mergeCell ref="D7:D8"/>
    <mergeCell ref="E7:E8"/>
    <mergeCell ref="G7:G8"/>
    <mergeCell ref="E36:F36"/>
    <mergeCell ref="T7:T8"/>
    <mergeCell ref="U7:U8"/>
    <mergeCell ref="E30:F30"/>
    <mergeCell ref="E31:F31"/>
    <mergeCell ref="E35:F35"/>
    <mergeCell ref="N7:N8"/>
    <mergeCell ref="O7:O8"/>
    <mergeCell ref="P7:P8"/>
    <mergeCell ref="Q7:Q8"/>
    <mergeCell ref="R7:R8"/>
    <mergeCell ref="H7:H8"/>
    <mergeCell ref="I7:I8"/>
    <mergeCell ref="J7:J8"/>
    <mergeCell ref="L7:L8"/>
    <mergeCell ref="M7:M8"/>
  </mergeCells>
  <pageMargins left="0.70899999999999996" right="0.70899999999999996" top="0.748" bottom="0.748" header="0.315" footer="0.315"/>
  <pageSetup paperSize="9" scale="19" fitToHeight="0" orientation="portrait" useFirstPageNumber="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B1:U39"/>
  <sheetViews>
    <sheetView zoomScale="75" workbookViewId="0">
      <pane xSplit="1" ySplit="6" topLeftCell="B7" activePane="bottomRight" state="frozen"/>
      <selection activeCell="B7" sqref="B7:U20"/>
      <selection pane="topRight"/>
      <selection pane="bottomLeft"/>
      <selection pane="bottomRight" activeCell="B7" sqref="B7"/>
    </sheetView>
  </sheetViews>
  <sheetFormatPr defaultColWidth="10" defaultRowHeight="15"/>
  <cols>
    <col min="2" max="2" width="40.28515625" customWidth="1"/>
    <col min="3" max="3" width="16.42578125" customWidth="1"/>
    <col min="4" max="4" width="14.85546875" customWidth="1"/>
    <col min="5" max="5" width="14" customWidth="1"/>
    <col min="6" max="6" width="13.85546875" customWidth="1"/>
    <col min="7" max="7" width="15.7109375" customWidth="1"/>
    <col min="8" max="8" width="42.5703125" customWidth="1"/>
    <col min="9" max="9" width="14.42578125" customWidth="1"/>
    <col min="10" max="10" width="16.5703125" customWidth="1"/>
    <col min="11" max="11" width="15.5703125" customWidth="1"/>
    <col min="12" max="12" width="20.42578125" customWidth="1"/>
    <col min="13" max="13" width="22.28515625" customWidth="1"/>
    <col min="14" max="14" width="19" customWidth="1"/>
    <col min="15" max="15" width="14.42578125" customWidth="1"/>
    <col min="16" max="16" width="23.42578125" customWidth="1"/>
    <col min="17" max="17" width="21.5703125" customWidth="1"/>
    <col min="18" max="18" width="16" customWidth="1"/>
    <col min="19" max="19" width="13" customWidth="1"/>
    <col min="20" max="20" width="15.140625" customWidth="1"/>
    <col min="21" max="21" width="17.7109375" customWidth="1"/>
  </cols>
  <sheetData>
    <row r="1" spans="2:21" ht="111" customHeight="1">
      <c r="C1" s="585" t="s">
        <v>159</v>
      </c>
      <c r="D1" s="593"/>
      <c r="E1" s="593"/>
      <c r="F1" s="593"/>
      <c r="G1" s="593"/>
      <c r="H1" s="593"/>
      <c r="I1" s="593"/>
      <c r="J1" s="593"/>
      <c r="K1" s="593"/>
      <c r="L1" s="593"/>
      <c r="M1" s="593"/>
      <c r="N1" s="593"/>
      <c r="O1" s="593"/>
      <c r="P1" s="593"/>
      <c r="Q1" s="593"/>
      <c r="R1" s="593"/>
      <c r="S1" s="593"/>
      <c r="T1" s="593"/>
      <c r="U1" s="593"/>
    </row>
    <row r="2" spans="2:21" ht="61.5" customHeight="1">
      <c r="C2" s="594" t="s">
        <v>130</v>
      </c>
      <c r="D2" s="594"/>
      <c r="E2" s="594"/>
      <c r="F2" s="594"/>
      <c r="G2" s="594"/>
      <c r="H2" s="594"/>
      <c r="I2" s="594"/>
      <c r="J2" s="594"/>
      <c r="K2" s="594"/>
      <c r="L2" s="594"/>
      <c r="M2" s="594"/>
      <c r="N2" s="594"/>
      <c r="O2" s="594"/>
      <c r="P2" s="594"/>
      <c r="Q2" s="594"/>
      <c r="R2" s="594"/>
      <c r="S2" s="594"/>
      <c r="T2" s="594"/>
      <c r="U2" s="594"/>
    </row>
    <row r="3" spans="2:21" ht="33.6" customHeight="1">
      <c r="B3" s="573" t="s">
        <v>1</v>
      </c>
      <c r="C3" s="577" t="s">
        <v>2</v>
      </c>
      <c r="D3" s="588"/>
      <c r="E3" s="588"/>
      <c r="F3" s="588"/>
      <c r="G3" s="578"/>
      <c r="H3" s="577" t="s">
        <v>3</v>
      </c>
      <c r="I3" s="588"/>
      <c r="J3" s="588"/>
      <c r="K3" s="588"/>
      <c r="L3" s="578"/>
      <c r="M3" s="581" t="s">
        <v>4</v>
      </c>
      <c r="N3" s="581" t="s">
        <v>5</v>
      </c>
      <c r="O3" s="581" t="s">
        <v>6</v>
      </c>
      <c r="P3" s="581" t="s">
        <v>7</v>
      </c>
      <c r="Q3" s="581" t="s">
        <v>8</v>
      </c>
      <c r="R3" s="577" t="s">
        <v>9</v>
      </c>
      <c r="S3" s="588"/>
      <c r="T3" s="578"/>
      <c r="U3" s="573" t="s">
        <v>10</v>
      </c>
    </row>
    <row r="4" spans="2:21" ht="18">
      <c r="B4" s="576"/>
      <c r="C4" s="573" t="s">
        <v>11</v>
      </c>
      <c r="D4" s="577" t="s">
        <v>12</v>
      </c>
      <c r="E4" s="588"/>
      <c r="F4" s="588"/>
      <c r="G4" s="578"/>
      <c r="H4" s="590" t="s">
        <v>13</v>
      </c>
      <c r="I4" s="577" t="s">
        <v>12</v>
      </c>
      <c r="J4" s="588"/>
      <c r="K4" s="588"/>
      <c r="L4" s="578"/>
      <c r="M4" s="589"/>
      <c r="N4" s="589"/>
      <c r="O4" s="589"/>
      <c r="P4" s="589"/>
      <c r="Q4" s="589"/>
      <c r="R4" s="573" t="s">
        <v>14</v>
      </c>
      <c r="S4" s="577" t="s">
        <v>15</v>
      </c>
      <c r="T4" s="578"/>
      <c r="U4" s="576"/>
    </row>
    <row r="5" spans="2:21" ht="64.150000000000006" customHeight="1">
      <c r="B5" s="576"/>
      <c r="C5" s="576"/>
      <c r="D5" s="579" t="s">
        <v>16</v>
      </c>
      <c r="E5" s="577" t="s">
        <v>17</v>
      </c>
      <c r="F5" s="578"/>
      <c r="G5" s="581" t="s">
        <v>18</v>
      </c>
      <c r="H5" s="591"/>
      <c r="I5" s="581" t="s">
        <v>16</v>
      </c>
      <c r="J5" s="577" t="s">
        <v>17</v>
      </c>
      <c r="K5" s="578"/>
      <c r="L5" s="583" t="s">
        <v>18</v>
      </c>
      <c r="M5" s="589"/>
      <c r="N5" s="589"/>
      <c r="O5" s="589"/>
      <c r="P5" s="589"/>
      <c r="Q5" s="589"/>
      <c r="R5" s="576"/>
      <c r="S5" s="581" t="s">
        <v>19</v>
      </c>
      <c r="T5" s="581" t="s">
        <v>20</v>
      </c>
      <c r="U5" s="576"/>
    </row>
    <row r="6" spans="2:21" ht="3.6" customHeight="1">
      <c r="B6" s="574"/>
      <c r="C6" s="574"/>
      <c r="D6" s="580"/>
      <c r="E6" s="29" t="s">
        <v>21</v>
      </c>
      <c r="F6" s="30" t="s">
        <v>22</v>
      </c>
      <c r="G6" s="582"/>
      <c r="H6" s="592"/>
      <c r="I6" s="582"/>
      <c r="J6" s="31" t="s">
        <v>21</v>
      </c>
      <c r="K6" s="31" t="s">
        <v>22</v>
      </c>
      <c r="L6" s="584"/>
      <c r="M6" s="582"/>
      <c r="N6" s="582"/>
      <c r="O6" s="582"/>
      <c r="P6" s="582"/>
      <c r="Q6" s="582"/>
      <c r="R6" s="574"/>
      <c r="S6" s="582"/>
      <c r="T6" s="582"/>
      <c r="U6" s="574"/>
    </row>
    <row r="7" spans="2:21" ht="18">
      <c r="B7" s="573">
        <v>1</v>
      </c>
      <c r="C7" s="573">
        <v>2</v>
      </c>
      <c r="D7" s="573">
        <v>3</v>
      </c>
      <c r="E7" s="573">
        <v>4</v>
      </c>
      <c r="F7" s="33">
        <v>5</v>
      </c>
      <c r="G7" s="573">
        <v>6</v>
      </c>
      <c r="H7" s="573">
        <v>7</v>
      </c>
      <c r="I7" s="573">
        <v>8</v>
      </c>
      <c r="J7" s="573">
        <v>9</v>
      </c>
      <c r="K7" s="33">
        <v>10</v>
      </c>
      <c r="L7" s="573">
        <v>11</v>
      </c>
      <c r="M7" s="573">
        <v>12</v>
      </c>
      <c r="N7" s="573">
        <v>13</v>
      </c>
      <c r="O7" s="573">
        <v>14</v>
      </c>
      <c r="P7" s="573">
        <v>15</v>
      </c>
      <c r="Q7" s="573">
        <v>16</v>
      </c>
      <c r="R7" s="573">
        <v>17</v>
      </c>
      <c r="S7" s="33">
        <v>18</v>
      </c>
      <c r="T7" s="573">
        <v>19</v>
      </c>
      <c r="U7" s="573">
        <v>20</v>
      </c>
    </row>
    <row r="8" spans="2:21" ht="54">
      <c r="B8" s="574"/>
      <c r="C8" s="574"/>
      <c r="D8" s="574"/>
      <c r="E8" s="574"/>
      <c r="F8" s="34" t="s">
        <v>23</v>
      </c>
      <c r="G8" s="574"/>
      <c r="H8" s="574"/>
      <c r="I8" s="574"/>
      <c r="J8" s="574"/>
      <c r="K8" s="34" t="s">
        <v>24</v>
      </c>
      <c r="L8" s="574"/>
      <c r="M8" s="574"/>
      <c r="N8" s="574"/>
      <c r="O8" s="574"/>
      <c r="P8" s="574"/>
      <c r="Q8" s="574"/>
      <c r="R8" s="574"/>
      <c r="S8" s="34" t="s">
        <v>25</v>
      </c>
      <c r="T8" s="574"/>
      <c r="U8" s="602"/>
    </row>
    <row r="9" spans="2:21" ht="51.75" customHeight="1">
      <c r="B9" s="32" t="s">
        <v>26</v>
      </c>
      <c r="C9" s="35" t="s">
        <v>27</v>
      </c>
      <c r="D9" s="36">
        <v>8</v>
      </c>
      <c r="E9" s="37">
        <v>8</v>
      </c>
      <c r="F9" s="38">
        <f>E9/D9*100</f>
        <v>100</v>
      </c>
      <c r="G9" s="35">
        <v>10</v>
      </c>
      <c r="H9" s="39" t="s">
        <v>28</v>
      </c>
      <c r="I9" s="49">
        <v>98</v>
      </c>
      <c r="J9" s="50">
        <v>98</v>
      </c>
      <c r="K9" s="42">
        <f t="shared" ref="K9:K20" si="0">J9/I9*100</f>
        <v>100</v>
      </c>
      <c r="L9" s="35">
        <v>10</v>
      </c>
      <c r="M9" s="35" t="s">
        <v>29</v>
      </c>
      <c r="N9" s="35" t="s">
        <v>29</v>
      </c>
      <c r="O9" s="35" t="s">
        <v>30</v>
      </c>
      <c r="P9" s="41">
        <v>3916554.51</v>
      </c>
      <c r="Q9" s="41">
        <v>3916554.51</v>
      </c>
      <c r="R9" s="41">
        <v>3916554.51</v>
      </c>
      <c r="S9" s="41">
        <f>R9/P9*100</f>
        <v>100</v>
      </c>
      <c r="T9" s="232">
        <f>R9/Q9*100</f>
        <v>100</v>
      </c>
      <c r="U9" s="233" t="s">
        <v>169</v>
      </c>
    </row>
    <row r="10" spans="2:21" ht="90">
      <c r="B10" s="32" t="s">
        <v>90</v>
      </c>
      <c r="C10" s="35" t="s">
        <v>27</v>
      </c>
      <c r="D10" s="36">
        <v>1</v>
      </c>
      <c r="E10" s="37">
        <v>1</v>
      </c>
      <c r="F10" s="38">
        <f>E10/D10*100</f>
        <v>100</v>
      </c>
      <c r="G10" s="35">
        <v>10</v>
      </c>
      <c r="H10" s="157" t="s">
        <v>28</v>
      </c>
      <c r="I10" s="49">
        <v>100</v>
      </c>
      <c r="J10" s="50">
        <v>100</v>
      </c>
      <c r="K10" s="42">
        <f t="shared" si="0"/>
        <v>100</v>
      </c>
      <c r="L10" s="35">
        <v>10</v>
      </c>
      <c r="M10" s="35" t="s">
        <v>29</v>
      </c>
      <c r="N10" s="35" t="s">
        <v>29</v>
      </c>
      <c r="O10" s="35" t="s">
        <v>30</v>
      </c>
      <c r="P10" s="41">
        <v>283486.48</v>
      </c>
      <c r="Q10" s="41">
        <v>283486.48</v>
      </c>
      <c r="R10" s="41">
        <v>283486.48</v>
      </c>
      <c r="S10" s="41">
        <f>R10/P10*100</f>
        <v>100</v>
      </c>
      <c r="T10" s="232">
        <f>R10/Q10*100</f>
        <v>100</v>
      </c>
      <c r="U10" s="233" t="s">
        <v>169</v>
      </c>
    </row>
    <row r="11" spans="2:21" ht="90">
      <c r="B11" s="32" t="s">
        <v>131</v>
      </c>
      <c r="C11" s="32" t="s">
        <v>27</v>
      </c>
      <c r="D11" s="36">
        <v>1</v>
      </c>
      <c r="E11" s="36">
        <v>1</v>
      </c>
      <c r="F11" s="158">
        <f>E11/D11*100</f>
        <v>100</v>
      </c>
      <c r="G11" s="32">
        <v>10</v>
      </c>
      <c r="H11" s="39" t="s">
        <v>28</v>
      </c>
      <c r="I11" s="49">
        <v>100</v>
      </c>
      <c r="J11" s="49">
        <v>100</v>
      </c>
      <c r="K11" s="151">
        <f t="shared" si="0"/>
        <v>100</v>
      </c>
      <c r="L11" s="32">
        <v>10</v>
      </c>
      <c r="M11" s="32" t="s">
        <v>29</v>
      </c>
      <c r="N11" s="32" t="s">
        <v>29</v>
      </c>
      <c r="O11" s="32" t="s">
        <v>30</v>
      </c>
      <c r="P11" s="152">
        <v>259236.55</v>
      </c>
      <c r="Q11" s="152">
        <v>259236.55</v>
      </c>
      <c r="R11" s="152">
        <v>259236.55</v>
      </c>
      <c r="S11" s="152">
        <f>R11/P11*100</f>
        <v>100</v>
      </c>
      <c r="T11" s="232">
        <f>R11/Q11*100</f>
        <v>100</v>
      </c>
      <c r="U11" s="233" t="s">
        <v>169</v>
      </c>
    </row>
    <row r="12" spans="2:21" ht="72">
      <c r="B12" s="44" t="s">
        <v>68</v>
      </c>
      <c r="C12" s="35" t="s">
        <v>27</v>
      </c>
      <c r="D12" s="36">
        <v>9</v>
      </c>
      <c r="E12" s="37">
        <v>9</v>
      </c>
      <c r="F12" s="38">
        <f>E12/D12*100</f>
        <v>100</v>
      </c>
      <c r="G12" s="35">
        <v>10</v>
      </c>
      <c r="H12" s="55" t="s">
        <v>28</v>
      </c>
      <c r="I12" s="35">
        <v>97</v>
      </c>
      <c r="J12" s="35">
        <v>97</v>
      </c>
      <c r="K12" s="42">
        <f t="shared" si="0"/>
        <v>100</v>
      </c>
      <c r="L12" s="35">
        <v>10</v>
      </c>
      <c r="M12" s="35" t="s">
        <v>29</v>
      </c>
      <c r="N12" s="35" t="s">
        <v>29</v>
      </c>
      <c r="O12" s="35" t="s">
        <v>30</v>
      </c>
      <c r="P12" s="41">
        <v>5739866.75</v>
      </c>
      <c r="Q12" s="159">
        <v>5739866.75</v>
      </c>
      <c r="R12" s="41">
        <v>5739866.75</v>
      </c>
      <c r="S12" s="41">
        <f>R12/P12*100</f>
        <v>100</v>
      </c>
      <c r="T12" s="232">
        <f>R12/Q12*100</f>
        <v>100</v>
      </c>
      <c r="U12" s="233" t="s">
        <v>169</v>
      </c>
    </row>
    <row r="13" spans="2:21" ht="72.75" customHeight="1">
      <c r="B13" s="645" t="s">
        <v>132</v>
      </c>
      <c r="C13" s="573" t="s">
        <v>27</v>
      </c>
      <c r="D13" s="645">
        <v>9</v>
      </c>
      <c r="E13" s="573">
        <v>9</v>
      </c>
      <c r="F13" s="638">
        <f>E13/D13*100</f>
        <v>100</v>
      </c>
      <c r="G13" s="573">
        <v>10</v>
      </c>
      <c r="H13" s="39" t="s">
        <v>133</v>
      </c>
      <c r="I13" s="35">
        <v>75</v>
      </c>
      <c r="J13" s="35">
        <v>75</v>
      </c>
      <c r="K13" s="42">
        <f t="shared" si="0"/>
        <v>100</v>
      </c>
      <c r="L13" s="35">
        <v>10</v>
      </c>
      <c r="M13" s="35" t="s">
        <v>29</v>
      </c>
      <c r="N13" s="35" t="s">
        <v>29</v>
      </c>
      <c r="O13" s="35" t="s">
        <v>30</v>
      </c>
      <c r="P13" s="649"/>
      <c r="Q13" s="640"/>
      <c r="R13" s="640"/>
      <c r="S13" s="640"/>
      <c r="T13" s="634"/>
      <c r="U13" s="233" t="s">
        <v>169</v>
      </c>
    </row>
    <row r="14" spans="2:21" ht="65.25" customHeight="1">
      <c r="B14" s="646"/>
      <c r="C14" s="647"/>
      <c r="D14" s="646"/>
      <c r="E14" s="647"/>
      <c r="F14" s="648"/>
      <c r="G14" s="647"/>
      <c r="H14" s="39" t="s">
        <v>134</v>
      </c>
      <c r="I14" s="35">
        <v>95</v>
      </c>
      <c r="J14" s="35">
        <v>95</v>
      </c>
      <c r="K14" s="42">
        <f t="shared" si="0"/>
        <v>100</v>
      </c>
      <c r="L14" s="35">
        <v>10</v>
      </c>
      <c r="M14" s="35" t="s">
        <v>72</v>
      </c>
      <c r="N14" s="35" t="s">
        <v>29</v>
      </c>
      <c r="O14" s="35" t="s">
        <v>30</v>
      </c>
      <c r="P14" s="650"/>
      <c r="Q14" s="641"/>
      <c r="R14" s="641"/>
      <c r="S14" s="641"/>
      <c r="T14" s="635"/>
      <c r="U14" s="233" t="s">
        <v>169</v>
      </c>
    </row>
    <row r="15" spans="2:21" ht="72.75" customHeight="1">
      <c r="B15" s="642" t="s">
        <v>135</v>
      </c>
      <c r="C15" s="576" t="s">
        <v>27</v>
      </c>
      <c r="D15" s="576">
        <v>5</v>
      </c>
      <c r="E15" s="576">
        <v>5</v>
      </c>
      <c r="F15" s="644">
        <f>E15/D15*100</f>
        <v>100</v>
      </c>
      <c r="G15" s="576">
        <v>10</v>
      </c>
      <c r="H15" s="39" t="s">
        <v>133</v>
      </c>
      <c r="I15" s="35">
        <v>75</v>
      </c>
      <c r="J15" s="35">
        <v>75</v>
      </c>
      <c r="K15" s="42">
        <f t="shared" si="0"/>
        <v>100</v>
      </c>
      <c r="L15" s="35">
        <v>10</v>
      </c>
      <c r="M15" s="35" t="s">
        <v>29</v>
      </c>
      <c r="N15" s="35" t="s">
        <v>29</v>
      </c>
      <c r="O15" s="35" t="s">
        <v>30</v>
      </c>
      <c r="P15" s="640">
        <v>2288385.4300000002</v>
      </c>
      <c r="Q15" s="640">
        <v>2288385.4300000002</v>
      </c>
      <c r="R15" s="640">
        <v>2288385.4300000002</v>
      </c>
      <c r="S15" s="640">
        <f>Q15/P15*100</f>
        <v>100</v>
      </c>
      <c r="T15" s="634">
        <f>R15/Q15*100</f>
        <v>100</v>
      </c>
      <c r="U15" s="233" t="s">
        <v>169</v>
      </c>
    </row>
    <row r="16" spans="2:21" ht="60">
      <c r="B16" s="643"/>
      <c r="C16" s="574"/>
      <c r="D16" s="574"/>
      <c r="E16" s="574"/>
      <c r="F16" s="639"/>
      <c r="G16" s="574"/>
      <c r="H16" s="39" t="s">
        <v>134</v>
      </c>
      <c r="I16" s="35">
        <v>95</v>
      </c>
      <c r="J16" s="35">
        <v>95</v>
      </c>
      <c r="K16" s="42">
        <f t="shared" si="0"/>
        <v>100</v>
      </c>
      <c r="L16" s="35">
        <v>10</v>
      </c>
      <c r="M16" s="35" t="s">
        <v>29</v>
      </c>
      <c r="N16" s="35" t="s">
        <v>29</v>
      </c>
      <c r="O16" s="35" t="s">
        <v>30</v>
      </c>
      <c r="P16" s="641"/>
      <c r="Q16" s="641"/>
      <c r="R16" s="641"/>
      <c r="S16" s="641"/>
      <c r="T16" s="635"/>
      <c r="U16" s="233" t="s">
        <v>169</v>
      </c>
    </row>
    <row r="17" spans="2:21" ht="72.75" customHeight="1">
      <c r="B17" s="636" t="s">
        <v>136</v>
      </c>
      <c r="C17" s="573" t="s">
        <v>27</v>
      </c>
      <c r="D17" s="573">
        <v>4</v>
      </c>
      <c r="E17" s="573">
        <v>4</v>
      </c>
      <c r="F17" s="638">
        <f>E17/D17*100</f>
        <v>100</v>
      </c>
      <c r="G17" s="573">
        <v>10</v>
      </c>
      <c r="H17" s="39" t="s">
        <v>133</v>
      </c>
      <c r="I17" s="35">
        <v>75</v>
      </c>
      <c r="J17" s="35">
        <v>75</v>
      </c>
      <c r="K17" s="42">
        <f t="shared" si="0"/>
        <v>100</v>
      </c>
      <c r="L17" s="35">
        <v>10</v>
      </c>
      <c r="M17" s="35" t="s">
        <v>29</v>
      </c>
      <c r="N17" s="35" t="s">
        <v>29</v>
      </c>
      <c r="O17" s="35" t="s">
        <v>30</v>
      </c>
      <c r="P17" s="640">
        <v>2170892.11</v>
      </c>
      <c r="Q17" s="640">
        <v>2170892.11</v>
      </c>
      <c r="R17" s="640">
        <v>2170892.11</v>
      </c>
      <c r="S17" s="640">
        <f>Q17/P17*100</f>
        <v>100</v>
      </c>
      <c r="T17" s="634">
        <f>R17/Q17*100</f>
        <v>100</v>
      </c>
      <c r="U17" s="233" t="s">
        <v>169</v>
      </c>
    </row>
    <row r="18" spans="2:21" ht="60">
      <c r="B18" s="637" t="s">
        <v>136</v>
      </c>
      <c r="C18" s="574"/>
      <c r="D18" s="574"/>
      <c r="E18" s="574"/>
      <c r="F18" s="639"/>
      <c r="G18" s="574"/>
      <c r="H18" s="39" t="s">
        <v>134</v>
      </c>
      <c r="I18" s="35">
        <v>95</v>
      </c>
      <c r="J18" s="35">
        <v>95</v>
      </c>
      <c r="K18" s="42">
        <f t="shared" si="0"/>
        <v>100</v>
      </c>
      <c r="L18" s="35">
        <v>10</v>
      </c>
      <c r="M18" s="35" t="s">
        <v>29</v>
      </c>
      <c r="N18" s="35" t="s">
        <v>29</v>
      </c>
      <c r="O18" s="35" t="s">
        <v>30</v>
      </c>
      <c r="P18" s="641"/>
      <c r="Q18" s="641"/>
      <c r="R18" s="641"/>
      <c r="S18" s="641"/>
      <c r="T18" s="635"/>
      <c r="U18" s="233" t="s">
        <v>169</v>
      </c>
    </row>
    <row r="19" spans="2:21" ht="60">
      <c r="B19" s="44" t="s">
        <v>137</v>
      </c>
      <c r="C19" s="35" t="s">
        <v>57</v>
      </c>
      <c r="D19" s="35">
        <v>5202</v>
      </c>
      <c r="E19" s="35">
        <v>5202</v>
      </c>
      <c r="F19" s="42">
        <f>E19/D19*100</f>
        <v>100</v>
      </c>
      <c r="G19" s="35">
        <v>10</v>
      </c>
      <c r="H19" s="39" t="s">
        <v>105</v>
      </c>
      <c r="I19" s="35">
        <v>5</v>
      </c>
      <c r="J19" s="35">
        <v>5</v>
      </c>
      <c r="K19" s="42">
        <f t="shared" si="0"/>
        <v>100</v>
      </c>
      <c r="L19" s="35">
        <v>10</v>
      </c>
      <c r="M19" s="35" t="s">
        <v>29</v>
      </c>
      <c r="N19" s="35" t="s">
        <v>29</v>
      </c>
      <c r="O19" s="35" t="s">
        <v>30</v>
      </c>
      <c r="P19" s="41">
        <v>4677527.08</v>
      </c>
      <c r="Q19" s="41">
        <v>4677527.08</v>
      </c>
      <c r="R19" s="41">
        <v>4677527.08</v>
      </c>
      <c r="S19" s="160">
        <f>R19/P19*100</f>
        <v>100</v>
      </c>
      <c r="T19" s="232">
        <f>R19/Q19*100</f>
        <v>100</v>
      </c>
      <c r="U19" s="233" t="s">
        <v>169</v>
      </c>
    </row>
    <row r="20" spans="2:21" ht="54">
      <c r="B20" s="62" t="s">
        <v>43</v>
      </c>
      <c r="C20" s="43" t="s">
        <v>27</v>
      </c>
      <c r="D20" s="43">
        <v>22</v>
      </c>
      <c r="E20" s="43">
        <v>22</v>
      </c>
      <c r="F20" s="147">
        <f>E20/D20*100</f>
        <v>100</v>
      </c>
      <c r="G20" s="43">
        <v>10</v>
      </c>
      <c r="H20" s="146" t="s">
        <v>138</v>
      </c>
      <c r="I20" s="161">
        <v>100</v>
      </c>
      <c r="J20" s="161">
        <v>100</v>
      </c>
      <c r="K20" s="162">
        <f t="shared" si="0"/>
        <v>100</v>
      </c>
      <c r="L20" s="35">
        <v>10</v>
      </c>
      <c r="M20" s="43" t="s">
        <v>29</v>
      </c>
      <c r="N20" s="43" t="s">
        <v>29</v>
      </c>
      <c r="O20" s="43" t="s">
        <v>30</v>
      </c>
      <c r="P20" s="70">
        <v>88288.6</v>
      </c>
      <c r="Q20" s="163">
        <v>88288.6</v>
      </c>
      <c r="R20" s="164">
        <v>88288.6</v>
      </c>
      <c r="S20" s="165">
        <f>R20/P20*100</f>
        <v>100</v>
      </c>
      <c r="T20" s="232">
        <f>R20/Q20*100</f>
        <v>100</v>
      </c>
      <c r="U20" s="233" t="s">
        <v>169</v>
      </c>
    </row>
    <row r="23" spans="2:21">
      <c r="O23" s="48"/>
      <c r="P23" s="23">
        <f>P9+P10+P12+P13+P15+P17+P19+P20+P11</f>
        <v>19424237.510000002</v>
      </c>
      <c r="Q23" s="23">
        <f>Q9+Q10+Q12+Q13+Q15+Q17+Q19+Q20+Q11</f>
        <v>19424237.510000002</v>
      </c>
      <c r="R23" s="23">
        <f>R9+R10+R12+R13+R15+R17+R19+R20+R11</f>
        <v>19424237.510000002</v>
      </c>
      <c r="S23" s="48"/>
    </row>
    <row r="24" spans="2:21">
      <c r="O24" s="48"/>
      <c r="P24" s="48"/>
      <c r="Q24" s="48"/>
      <c r="R24" s="48"/>
      <c r="S24" s="48"/>
    </row>
    <row r="25" spans="2:21" ht="23.25">
      <c r="B25" s="19" t="s">
        <v>170</v>
      </c>
      <c r="C25" s="20"/>
      <c r="D25" s="21"/>
      <c r="E25" s="569" t="s">
        <v>164</v>
      </c>
      <c r="F25" s="569"/>
    </row>
    <row r="26" spans="2:21" ht="23.25">
      <c r="B26" s="19"/>
      <c r="C26" s="1" t="s">
        <v>46</v>
      </c>
      <c r="D26" s="21"/>
      <c r="E26" s="575" t="s">
        <v>47</v>
      </c>
      <c r="F26" s="575"/>
    </row>
    <row r="27" spans="2:21" ht="23.25">
      <c r="B27" s="19"/>
      <c r="C27" s="1"/>
      <c r="D27" s="21"/>
      <c r="E27" s="1"/>
      <c r="F27" s="1"/>
    </row>
    <row r="28" spans="2:21" ht="23.25">
      <c r="B28" s="19"/>
      <c r="C28" s="1"/>
      <c r="D28" s="21"/>
      <c r="E28" s="1"/>
      <c r="F28" s="1"/>
    </row>
    <row r="29" spans="2:21" ht="23.25">
      <c r="B29" s="19"/>
      <c r="C29" s="19"/>
      <c r="D29" s="19"/>
      <c r="E29" s="21"/>
      <c r="F29" s="21"/>
    </row>
    <row r="30" spans="2:21" ht="23.25">
      <c r="B30" s="19"/>
      <c r="C30" s="19"/>
      <c r="D30" s="19"/>
      <c r="E30" s="21"/>
      <c r="F30" s="21"/>
    </row>
    <row r="31" spans="2:21" ht="23.25">
      <c r="B31" s="19" t="s">
        <v>139</v>
      </c>
      <c r="C31" s="20"/>
      <c r="D31" s="21"/>
      <c r="E31" s="569" t="s">
        <v>140</v>
      </c>
      <c r="F31" s="569"/>
    </row>
    <row r="32" spans="2:21" ht="23.25">
      <c r="B32" s="19"/>
      <c r="C32" s="1" t="s">
        <v>46</v>
      </c>
      <c r="D32" s="21"/>
      <c r="E32" s="575" t="s">
        <v>47</v>
      </c>
      <c r="F32" s="575"/>
    </row>
    <row r="35" spans="2:10" ht="18.75">
      <c r="B35" s="10"/>
      <c r="C35" s="10"/>
      <c r="D35" s="10"/>
      <c r="E35" s="10"/>
      <c r="F35" s="10"/>
      <c r="G35" s="10"/>
      <c r="H35" s="10"/>
      <c r="I35" s="10"/>
      <c r="J35" s="10"/>
    </row>
    <row r="36" spans="2:10" ht="18.75">
      <c r="B36" s="10"/>
      <c r="C36" s="10"/>
      <c r="D36" s="10"/>
      <c r="E36" s="10"/>
      <c r="F36" s="10"/>
      <c r="G36" s="10"/>
      <c r="H36" s="10"/>
      <c r="I36" s="10"/>
      <c r="J36" s="10"/>
    </row>
    <row r="37" spans="2:10" ht="18.75">
      <c r="B37" s="10"/>
      <c r="C37" s="10"/>
      <c r="D37" s="10"/>
      <c r="E37" s="10"/>
      <c r="F37" s="10"/>
      <c r="G37" s="10"/>
      <c r="H37" s="10"/>
      <c r="I37" s="10"/>
      <c r="J37" s="10"/>
    </row>
    <row r="38" spans="2:10" ht="18.75">
      <c r="B38" s="10"/>
      <c r="C38" s="10"/>
      <c r="D38" s="10"/>
      <c r="E38" s="10"/>
      <c r="F38" s="10"/>
      <c r="G38" s="10"/>
      <c r="H38" s="10"/>
      <c r="I38" s="10"/>
      <c r="J38" s="10"/>
    </row>
    <row r="39" spans="2:10" ht="18.75">
      <c r="B39" s="10"/>
      <c r="C39" s="10"/>
      <c r="D39" s="10"/>
      <c r="E39" s="10"/>
      <c r="F39" s="10"/>
      <c r="G39" s="10"/>
      <c r="H39" s="10"/>
      <c r="I39" s="10"/>
      <c r="J39" s="10"/>
    </row>
  </sheetData>
  <mergeCells count="80">
    <mergeCell ref="C1:U1"/>
    <mergeCell ref="C2:U2"/>
    <mergeCell ref="B3:B6"/>
    <mergeCell ref="C3:G3"/>
    <mergeCell ref="H3:L3"/>
    <mergeCell ref="M3:M6"/>
    <mergeCell ref="N3:N6"/>
    <mergeCell ref="O3:O6"/>
    <mergeCell ref="P3:P6"/>
    <mergeCell ref="Q3:Q6"/>
    <mergeCell ref="R3:T3"/>
    <mergeCell ref="U3:U6"/>
    <mergeCell ref="C4:C6"/>
    <mergeCell ref="D4:G4"/>
    <mergeCell ref="H4:H6"/>
    <mergeCell ref="I4:L4"/>
    <mergeCell ref="R4:R6"/>
    <mergeCell ref="S4:T4"/>
    <mergeCell ref="D5:D6"/>
    <mergeCell ref="E5:F5"/>
    <mergeCell ref="G5:G6"/>
    <mergeCell ref="I5:I6"/>
    <mergeCell ref="J5:K5"/>
    <mergeCell ref="L5:L6"/>
    <mergeCell ref="S5:S6"/>
    <mergeCell ref="T5:T6"/>
    <mergeCell ref="B7:B8"/>
    <mergeCell ref="C7:C8"/>
    <mergeCell ref="D7:D8"/>
    <mergeCell ref="E7:E8"/>
    <mergeCell ref="G7:G8"/>
    <mergeCell ref="Q7:Q8"/>
    <mergeCell ref="R7:R8"/>
    <mergeCell ref="H7:H8"/>
    <mergeCell ref="I7:I8"/>
    <mergeCell ref="J7:J8"/>
    <mergeCell ref="L7:L8"/>
    <mergeCell ref="M7:M8"/>
    <mergeCell ref="T7:T8"/>
    <mergeCell ref="U7:U8"/>
    <mergeCell ref="B13:B14"/>
    <mergeCell ref="C13:C14"/>
    <mergeCell ref="D13:D14"/>
    <mergeCell ref="E13:E14"/>
    <mergeCell ref="F13:F14"/>
    <mergeCell ref="G13:G14"/>
    <mergeCell ref="P13:P14"/>
    <mergeCell ref="Q13:Q14"/>
    <mergeCell ref="R13:R14"/>
    <mergeCell ref="S13:S14"/>
    <mergeCell ref="T13:T14"/>
    <mergeCell ref="N7:N8"/>
    <mergeCell ref="O7:O8"/>
    <mergeCell ref="P7:P8"/>
    <mergeCell ref="B15:B16"/>
    <mergeCell ref="C15:C16"/>
    <mergeCell ref="D15:D16"/>
    <mergeCell ref="E15:E16"/>
    <mergeCell ref="F15:F16"/>
    <mergeCell ref="B17:B18"/>
    <mergeCell ref="C17:C18"/>
    <mergeCell ref="D17:D18"/>
    <mergeCell ref="E17:E18"/>
    <mergeCell ref="F17:F18"/>
    <mergeCell ref="E25:F25"/>
    <mergeCell ref="E26:F26"/>
    <mergeCell ref="E31:F31"/>
    <mergeCell ref="E32:F32"/>
    <mergeCell ref="T15:T16"/>
    <mergeCell ref="G17:G18"/>
    <mergeCell ref="P17:P18"/>
    <mergeCell ref="Q17:Q18"/>
    <mergeCell ref="R17:R18"/>
    <mergeCell ref="S17:S18"/>
    <mergeCell ref="T17:T18"/>
    <mergeCell ref="G15:G16"/>
    <mergeCell ref="P15:P16"/>
    <mergeCell ref="Q15:Q16"/>
    <mergeCell ref="R15:R16"/>
    <mergeCell ref="S15:S16"/>
  </mergeCells>
  <pageMargins left="0.70899999999999996" right="0.70899999999999996" top="0.748" bottom="0.748" header="0.315" footer="0.315"/>
  <pageSetup paperSize="9" scale="32" fitToWidth="0" orientation="landscape" useFirstPageNumber="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3"/>
  <sheetViews>
    <sheetView zoomScale="60" workbookViewId="0">
      <pane xSplit="1" ySplit="6" topLeftCell="B7" activePane="bottomRight" state="frozen"/>
      <selection activeCell="B9" sqref="B9:U24"/>
      <selection pane="topRight"/>
      <selection pane="bottomLeft"/>
      <selection pane="bottomRight" activeCell="B7" sqref="B7"/>
    </sheetView>
  </sheetViews>
  <sheetFormatPr defaultColWidth="10" defaultRowHeight="15"/>
  <cols>
    <col min="2" max="2" width="53.85546875" customWidth="1"/>
    <col min="3" max="3" width="29.7109375" customWidth="1"/>
    <col min="4" max="4" width="17.85546875" customWidth="1"/>
    <col min="5" max="5" width="18.5703125" customWidth="1"/>
    <col min="6" max="6" width="13.85546875" customWidth="1"/>
    <col min="7" max="7" width="15.7109375" customWidth="1"/>
    <col min="8" max="8" width="42.5703125" customWidth="1"/>
    <col min="9" max="9" width="14.42578125" customWidth="1"/>
    <col min="10" max="10" width="16.5703125" customWidth="1"/>
    <col min="11" max="11" width="15.5703125" customWidth="1"/>
    <col min="12" max="12" width="22.140625" customWidth="1"/>
    <col min="13" max="13" width="17.140625" customWidth="1"/>
    <col min="14" max="14" width="20.5703125" customWidth="1"/>
    <col min="15" max="15" width="14.42578125" customWidth="1"/>
    <col min="16" max="16" width="23.42578125" customWidth="1"/>
    <col min="17" max="17" width="24.28515625" customWidth="1"/>
    <col min="18" max="18" width="22.7109375" customWidth="1"/>
    <col min="19" max="19" width="14.7109375" customWidth="1"/>
    <col min="20" max="20" width="18.140625" customWidth="1"/>
    <col min="21" max="21" width="17.7109375" customWidth="1"/>
  </cols>
  <sheetData>
    <row r="1" spans="2:21" ht="108" customHeight="1">
      <c r="C1" s="585" t="s">
        <v>159</v>
      </c>
      <c r="D1" s="593"/>
      <c r="E1" s="593"/>
      <c r="F1" s="593"/>
      <c r="G1" s="593"/>
      <c r="H1" s="593"/>
      <c r="I1" s="593"/>
      <c r="J1" s="593"/>
      <c r="K1" s="593"/>
      <c r="L1" s="593"/>
      <c r="M1" s="593"/>
      <c r="N1" s="593"/>
      <c r="O1" s="593"/>
      <c r="P1" s="593"/>
      <c r="Q1" s="593"/>
      <c r="R1" s="593"/>
      <c r="S1" s="593"/>
      <c r="T1" s="593"/>
      <c r="U1" s="593"/>
    </row>
    <row r="2" spans="2:21" ht="49.5" customHeight="1">
      <c r="C2" s="594" t="s">
        <v>141</v>
      </c>
      <c r="D2" s="594"/>
      <c r="E2" s="594"/>
      <c r="F2" s="594"/>
      <c r="G2" s="594"/>
      <c r="H2" s="594"/>
      <c r="I2" s="594"/>
      <c r="J2" s="594"/>
      <c r="K2" s="594"/>
      <c r="L2" s="594"/>
      <c r="M2" s="594"/>
      <c r="N2" s="594"/>
      <c r="O2" s="594"/>
      <c r="P2" s="594"/>
      <c r="Q2" s="594"/>
      <c r="R2" s="594"/>
      <c r="S2" s="594"/>
      <c r="T2" s="594"/>
      <c r="U2" s="594"/>
    </row>
    <row r="3" spans="2:21" ht="52.5" customHeight="1">
      <c r="B3" s="573" t="s">
        <v>1</v>
      </c>
      <c r="C3" s="577" t="s">
        <v>2</v>
      </c>
      <c r="D3" s="588"/>
      <c r="E3" s="588"/>
      <c r="F3" s="588"/>
      <c r="G3" s="578"/>
      <c r="H3" s="577" t="s">
        <v>3</v>
      </c>
      <c r="I3" s="588"/>
      <c r="J3" s="588"/>
      <c r="K3" s="588"/>
      <c r="L3" s="578"/>
      <c r="M3" s="581" t="s">
        <v>4</v>
      </c>
      <c r="N3" s="581" t="s">
        <v>5</v>
      </c>
      <c r="O3" s="581" t="s">
        <v>6</v>
      </c>
      <c r="P3" s="651" t="s">
        <v>7</v>
      </c>
      <c r="Q3" s="581" t="s">
        <v>8</v>
      </c>
      <c r="R3" s="577" t="s">
        <v>9</v>
      </c>
      <c r="S3" s="588"/>
      <c r="T3" s="578"/>
      <c r="U3" s="573" t="s">
        <v>10</v>
      </c>
    </row>
    <row r="4" spans="2:21" ht="39.75" customHeight="1">
      <c r="B4" s="576"/>
      <c r="C4" s="573" t="s">
        <v>11</v>
      </c>
      <c r="D4" s="577" t="s">
        <v>12</v>
      </c>
      <c r="E4" s="588"/>
      <c r="F4" s="588"/>
      <c r="G4" s="578"/>
      <c r="H4" s="590" t="s">
        <v>13</v>
      </c>
      <c r="I4" s="577" t="s">
        <v>12</v>
      </c>
      <c r="J4" s="588"/>
      <c r="K4" s="588"/>
      <c r="L4" s="578"/>
      <c r="M4" s="589"/>
      <c r="N4" s="589"/>
      <c r="O4" s="589"/>
      <c r="P4" s="651"/>
      <c r="Q4" s="589"/>
      <c r="R4" s="573" t="s">
        <v>14</v>
      </c>
      <c r="S4" s="577" t="s">
        <v>15</v>
      </c>
      <c r="T4" s="578"/>
      <c r="U4" s="576"/>
    </row>
    <row r="5" spans="2:21" ht="1.5" customHeight="1">
      <c r="B5" s="576"/>
      <c r="C5" s="576"/>
      <c r="D5" s="579" t="s">
        <v>16</v>
      </c>
      <c r="E5" s="577" t="s">
        <v>17</v>
      </c>
      <c r="F5" s="578"/>
      <c r="G5" s="581" t="s">
        <v>18</v>
      </c>
      <c r="H5" s="591"/>
      <c r="I5" s="581" t="s">
        <v>16</v>
      </c>
      <c r="J5" s="577" t="s">
        <v>17</v>
      </c>
      <c r="K5" s="578"/>
      <c r="L5" s="583" t="s">
        <v>18</v>
      </c>
      <c r="M5" s="589"/>
      <c r="N5" s="589"/>
      <c r="O5" s="589"/>
      <c r="P5" s="651"/>
      <c r="Q5" s="589"/>
      <c r="R5" s="576"/>
      <c r="S5" s="581" t="s">
        <v>19</v>
      </c>
      <c r="T5" s="581" t="s">
        <v>20</v>
      </c>
      <c r="U5" s="576"/>
    </row>
    <row r="6" spans="2:21" ht="114" customHeight="1">
      <c r="B6" s="574"/>
      <c r="C6" s="574"/>
      <c r="D6" s="580"/>
      <c r="E6" s="29" t="s">
        <v>21</v>
      </c>
      <c r="F6" s="30" t="s">
        <v>22</v>
      </c>
      <c r="G6" s="582"/>
      <c r="H6" s="592"/>
      <c r="I6" s="582"/>
      <c r="J6" s="31" t="s">
        <v>21</v>
      </c>
      <c r="K6" s="31" t="s">
        <v>22</v>
      </c>
      <c r="L6" s="584"/>
      <c r="M6" s="582"/>
      <c r="N6" s="582"/>
      <c r="O6" s="582"/>
      <c r="P6" s="651"/>
      <c r="Q6" s="582"/>
      <c r="R6" s="574"/>
      <c r="S6" s="582"/>
      <c r="T6" s="582"/>
      <c r="U6" s="574"/>
    </row>
    <row r="7" spans="2:21" ht="18">
      <c r="B7" s="573">
        <v>1</v>
      </c>
      <c r="C7" s="573">
        <v>2</v>
      </c>
      <c r="D7" s="573">
        <v>3</v>
      </c>
      <c r="E7" s="573">
        <v>4</v>
      </c>
      <c r="F7" s="33">
        <v>5</v>
      </c>
      <c r="G7" s="573">
        <v>6</v>
      </c>
      <c r="H7" s="573">
        <v>7</v>
      </c>
      <c r="I7" s="573">
        <v>8</v>
      </c>
      <c r="J7" s="573">
        <v>9</v>
      </c>
      <c r="K7" s="33">
        <v>10</v>
      </c>
      <c r="L7" s="573">
        <v>11</v>
      </c>
      <c r="M7" s="573">
        <v>12</v>
      </c>
      <c r="N7" s="573">
        <v>13</v>
      </c>
      <c r="O7" s="573">
        <v>14</v>
      </c>
      <c r="P7" s="573">
        <v>15</v>
      </c>
      <c r="Q7" s="573">
        <v>16</v>
      </c>
      <c r="R7" s="573">
        <v>17</v>
      </c>
      <c r="S7" s="33">
        <v>18</v>
      </c>
      <c r="T7" s="573">
        <v>19</v>
      </c>
      <c r="U7" s="573">
        <v>20</v>
      </c>
    </row>
    <row r="8" spans="2:21" ht="36">
      <c r="B8" s="574"/>
      <c r="C8" s="574"/>
      <c r="D8" s="574"/>
      <c r="E8" s="574"/>
      <c r="F8" s="34" t="s">
        <v>23</v>
      </c>
      <c r="G8" s="574"/>
      <c r="H8" s="574"/>
      <c r="I8" s="574"/>
      <c r="J8" s="574"/>
      <c r="K8" s="34" t="s">
        <v>24</v>
      </c>
      <c r="L8" s="574"/>
      <c r="M8" s="574"/>
      <c r="N8" s="574"/>
      <c r="O8" s="574"/>
      <c r="P8" s="574"/>
      <c r="Q8" s="574"/>
      <c r="R8" s="574"/>
      <c r="S8" s="34" t="s">
        <v>25</v>
      </c>
      <c r="T8" s="574"/>
      <c r="U8" s="574"/>
    </row>
    <row r="9" spans="2:21" ht="54">
      <c r="B9" s="166" t="s">
        <v>26</v>
      </c>
      <c r="C9" s="167" t="s">
        <v>27</v>
      </c>
      <c r="D9" s="208">
        <v>567</v>
      </c>
      <c r="E9" s="209">
        <v>567</v>
      </c>
      <c r="F9" s="168">
        <f t="shared" ref="F9:F24" si="0">E9/D9*100</f>
        <v>100</v>
      </c>
      <c r="G9" s="169">
        <v>10</v>
      </c>
      <c r="H9" s="170" t="s">
        <v>28</v>
      </c>
      <c r="I9" s="171">
        <v>98</v>
      </c>
      <c r="J9" s="210">
        <v>100</v>
      </c>
      <c r="K9" s="169">
        <f t="shared" ref="K9:K22" si="1">J9/I9*100</f>
        <v>102.04081632653062</v>
      </c>
      <c r="L9" s="169">
        <v>10</v>
      </c>
      <c r="M9" s="167" t="s">
        <v>29</v>
      </c>
      <c r="N9" s="167" t="s">
        <v>29</v>
      </c>
      <c r="O9" s="167" t="s">
        <v>30</v>
      </c>
      <c r="P9" s="211">
        <v>59503580.899999999</v>
      </c>
      <c r="Q9" s="211">
        <v>59503580.899999999</v>
      </c>
      <c r="R9" s="211">
        <v>59503580.899999999</v>
      </c>
      <c r="S9" s="173">
        <f t="shared" ref="S9:S24" si="2">R9/P9*100</f>
        <v>100</v>
      </c>
      <c r="T9" s="173">
        <f t="shared" ref="T9:T24" si="3">R9/Q9*100</f>
        <v>100</v>
      </c>
      <c r="U9" s="43" t="s">
        <v>169</v>
      </c>
    </row>
    <row r="10" spans="2:21" ht="141.75" customHeight="1">
      <c r="B10" s="166" t="s">
        <v>142</v>
      </c>
      <c r="C10" s="167" t="s">
        <v>27</v>
      </c>
      <c r="D10" s="218">
        <v>1</v>
      </c>
      <c r="E10" s="217">
        <v>1</v>
      </c>
      <c r="F10" s="168">
        <f t="shared" si="0"/>
        <v>100</v>
      </c>
      <c r="G10" s="169">
        <v>10</v>
      </c>
      <c r="H10" s="170" t="s">
        <v>77</v>
      </c>
      <c r="I10" s="171">
        <v>98</v>
      </c>
      <c r="J10" s="172">
        <v>100</v>
      </c>
      <c r="K10" s="169">
        <f t="shared" si="1"/>
        <v>102.04081632653062</v>
      </c>
      <c r="L10" s="169">
        <v>10</v>
      </c>
      <c r="M10" s="167" t="s">
        <v>29</v>
      </c>
      <c r="N10" s="167" t="s">
        <v>29</v>
      </c>
      <c r="O10" s="167" t="s">
        <v>30</v>
      </c>
      <c r="P10" s="211">
        <v>71689.649999999994</v>
      </c>
      <c r="Q10" s="211">
        <v>71689.649999999994</v>
      </c>
      <c r="R10" s="211">
        <v>71689.649999999994</v>
      </c>
      <c r="S10" s="173">
        <f t="shared" si="2"/>
        <v>100</v>
      </c>
      <c r="T10" s="173">
        <f t="shared" si="3"/>
        <v>100</v>
      </c>
      <c r="U10" s="43" t="s">
        <v>169</v>
      </c>
    </row>
    <row r="11" spans="2:21" ht="141.75" customHeight="1">
      <c r="B11" s="166" t="s">
        <v>78</v>
      </c>
      <c r="C11" s="167" t="s">
        <v>27</v>
      </c>
      <c r="D11" s="208">
        <v>10</v>
      </c>
      <c r="E11" s="209">
        <v>10</v>
      </c>
      <c r="F11" s="168">
        <f t="shared" si="0"/>
        <v>100</v>
      </c>
      <c r="G11" s="169">
        <v>10</v>
      </c>
      <c r="H11" s="170" t="s">
        <v>79</v>
      </c>
      <c r="I11" s="171">
        <v>98</v>
      </c>
      <c r="J11" s="210">
        <v>100</v>
      </c>
      <c r="K11" s="169">
        <f t="shared" si="1"/>
        <v>102.04081632653062</v>
      </c>
      <c r="L11" s="169">
        <v>10</v>
      </c>
      <c r="M11" s="167" t="s">
        <v>29</v>
      </c>
      <c r="N11" s="167" t="s">
        <v>29</v>
      </c>
      <c r="O11" s="167" t="s">
        <v>30</v>
      </c>
      <c r="P11" s="211">
        <v>1049445.8700000001</v>
      </c>
      <c r="Q11" s="211">
        <v>1049445.8700000001</v>
      </c>
      <c r="R11" s="211">
        <v>1049445.8700000001</v>
      </c>
      <c r="S11" s="173">
        <f t="shared" si="2"/>
        <v>100</v>
      </c>
      <c r="T11" s="173">
        <f t="shared" si="3"/>
        <v>100</v>
      </c>
      <c r="U11" s="43" t="s">
        <v>169</v>
      </c>
    </row>
    <row r="12" spans="2:21" ht="108">
      <c r="B12" s="174" t="s">
        <v>80</v>
      </c>
      <c r="C12" s="167" t="s">
        <v>27</v>
      </c>
      <c r="D12" s="208">
        <v>4</v>
      </c>
      <c r="E12" s="209">
        <v>4</v>
      </c>
      <c r="F12" s="168">
        <f t="shared" si="0"/>
        <v>100</v>
      </c>
      <c r="G12" s="169">
        <v>10</v>
      </c>
      <c r="H12" s="170" t="s">
        <v>28</v>
      </c>
      <c r="I12" s="169">
        <v>98</v>
      </c>
      <c r="J12" s="169">
        <v>100</v>
      </c>
      <c r="K12" s="169">
        <f t="shared" si="1"/>
        <v>102.04081632653062</v>
      </c>
      <c r="L12" s="169">
        <v>10</v>
      </c>
      <c r="M12" s="167" t="s">
        <v>29</v>
      </c>
      <c r="N12" s="167" t="s">
        <v>29</v>
      </c>
      <c r="O12" s="167" t="s">
        <v>30</v>
      </c>
      <c r="P12" s="211">
        <v>286758.59000000003</v>
      </c>
      <c r="Q12" s="211">
        <v>286758.59000000003</v>
      </c>
      <c r="R12" s="211">
        <v>286758.59000000003</v>
      </c>
      <c r="S12" s="173">
        <f t="shared" si="2"/>
        <v>100</v>
      </c>
      <c r="T12" s="173">
        <f t="shared" si="3"/>
        <v>100</v>
      </c>
      <c r="U12" s="43" t="s">
        <v>169</v>
      </c>
    </row>
    <row r="13" spans="2:21" ht="155.25" customHeight="1">
      <c r="B13" s="175" t="s">
        <v>143</v>
      </c>
      <c r="C13" s="167" t="s">
        <v>27</v>
      </c>
      <c r="D13" s="218">
        <v>1</v>
      </c>
      <c r="E13" s="217">
        <v>1</v>
      </c>
      <c r="F13" s="168">
        <f t="shared" si="0"/>
        <v>100</v>
      </c>
      <c r="G13" s="169">
        <v>10</v>
      </c>
      <c r="H13" s="170" t="s">
        <v>28</v>
      </c>
      <c r="I13" s="171">
        <v>98</v>
      </c>
      <c r="J13" s="172">
        <v>100</v>
      </c>
      <c r="K13" s="169">
        <f t="shared" si="1"/>
        <v>102.04081632653062</v>
      </c>
      <c r="L13" s="169">
        <v>10</v>
      </c>
      <c r="M13" s="167" t="s">
        <v>29</v>
      </c>
      <c r="N13" s="167" t="s">
        <v>29</v>
      </c>
      <c r="O13" s="167" t="s">
        <v>30</v>
      </c>
      <c r="P13" s="211">
        <v>71689.649999999994</v>
      </c>
      <c r="Q13" s="211">
        <v>71689.649999999994</v>
      </c>
      <c r="R13" s="211">
        <v>71689.649999999994</v>
      </c>
      <c r="S13" s="173">
        <f t="shared" si="2"/>
        <v>100</v>
      </c>
      <c r="T13" s="173">
        <f t="shared" si="3"/>
        <v>100</v>
      </c>
      <c r="U13" s="43" t="s">
        <v>169</v>
      </c>
    </row>
    <row r="14" spans="2:21" ht="60">
      <c r="B14" s="166" t="s">
        <v>34</v>
      </c>
      <c r="C14" s="167" t="s">
        <v>27</v>
      </c>
      <c r="D14" s="208">
        <v>547</v>
      </c>
      <c r="E14" s="209">
        <v>547</v>
      </c>
      <c r="F14" s="168">
        <f t="shared" si="0"/>
        <v>100</v>
      </c>
      <c r="G14" s="169">
        <v>10</v>
      </c>
      <c r="H14" s="170" t="s">
        <v>82</v>
      </c>
      <c r="I14" s="169">
        <v>98</v>
      </c>
      <c r="J14" s="211">
        <v>94</v>
      </c>
      <c r="K14" s="169">
        <f t="shared" si="1"/>
        <v>95.918367346938766</v>
      </c>
      <c r="L14" s="169">
        <v>10</v>
      </c>
      <c r="M14" s="167" t="s">
        <v>29</v>
      </c>
      <c r="N14" s="167" t="s">
        <v>29</v>
      </c>
      <c r="O14" s="167" t="s">
        <v>30</v>
      </c>
      <c r="P14" s="211">
        <v>57404689.159999996</v>
      </c>
      <c r="Q14" s="211">
        <v>57404689.159999996</v>
      </c>
      <c r="R14" s="211">
        <v>57404689.159999996</v>
      </c>
      <c r="S14" s="173">
        <f t="shared" si="2"/>
        <v>100</v>
      </c>
      <c r="T14" s="173">
        <f t="shared" si="3"/>
        <v>100</v>
      </c>
      <c r="U14" s="43" t="s">
        <v>169</v>
      </c>
    </row>
    <row r="15" spans="2:21" ht="90">
      <c r="B15" s="174" t="s">
        <v>144</v>
      </c>
      <c r="C15" s="167" t="s">
        <v>27</v>
      </c>
      <c r="D15" s="208">
        <v>1</v>
      </c>
      <c r="E15" s="209">
        <v>1</v>
      </c>
      <c r="F15" s="168">
        <f t="shared" si="0"/>
        <v>100</v>
      </c>
      <c r="G15" s="169">
        <v>10</v>
      </c>
      <c r="H15" s="170" t="s">
        <v>28</v>
      </c>
      <c r="I15" s="169">
        <v>98</v>
      </c>
      <c r="J15" s="211">
        <v>100</v>
      </c>
      <c r="K15" s="169">
        <f t="shared" si="1"/>
        <v>102.04081632653062</v>
      </c>
      <c r="L15" s="169">
        <v>10</v>
      </c>
      <c r="M15" s="167" t="s">
        <v>29</v>
      </c>
      <c r="N15" s="167" t="s">
        <v>29</v>
      </c>
      <c r="O15" s="167" t="s">
        <v>30</v>
      </c>
      <c r="P15" s="211">
        <v>71689.649999999994</v>
      </c>
      <c r="Q15" s="211">
        <v>71689.649999999994</v>
      </c>
      <c r="R15" s="211">
        <v>71689.649999999994</v>
      </c>
      <c r="S15" s="173">
        <f t="shared" si="2"/>
        <v>100</v>
      </c>
      <c r="T15" s="173">
        <f t="shared" si="3"/>
        <v>100</v>
      </c>
      <c r="U15" s="43" t="s">
        <v>169</v>
      </c>
    </row>
    <row r="16" spans="2:21" ht="108">
      <c r="B16" s="174" t="s">
        <v>85</v>
      </c>
      <c r="C16" s="167" t="s">
        <v>27</v>
      </c>
      <c r="D16" s="208">
        <v>22</v>
      </c>
      <c r="E16" s="209">
        <v>22</v>
      </c>
      <c r="F16" s="168">
        <f t="shared" si="0"/>
        <v>100</v>
      </c>
      <c r="G16" s="169">
        <v>10</v>
      </c>
      <c r="H16" s="170" t="s">
        <v>28</v>
      </c>
      <c r="I16" s="169">
        <v>98</v>
      </c>
      <c r="J16" s="211">
        <v>99</v>
      </c>
      <c r="K16" s="169">
        <f t="shared" si="1"/>
        <v>101.0204081632653</v>
      </c>
      <c r="L16" s="169">
        <v>10</v>
      </c>
      <c r="M16" s="167" t="s">
        <v>29</v>
      </c>
      <c r="N16" s="167" t="s">
        <v>29</v>
      </c>
      <c r="O16" s="167" t="s">
        <v>30</v>
      </c>
      <c r="P16" s="211">
        <v>2308780.92</v>
      </c>
      <c r="Q16" s="211">
        <v>2308780.92</v>
      </c>
      <c r="R16" s="211">
        <v>2308780.92</v>
      </c>
      <c r="S16" s="173">
        <f t="shared" si="2"/>
        <v>100</v>
      </c>
      <c r="T16" s="173">
        <f t="shared" si="3"/>
        <v>100</v>
      </c>
      <c r="U16" s="43" t="s">
        <v>169</v>
      </c>
    </row>
    <row r="17" spans="2:21" ht="126">
      <c r="B17" s="174" t="s">
        <v>84</v>
      </c>
      <c r="C17" s="167" t="s">
        <v>27</v>
      </c>
      <c r="D17" s="208">
        <v>1</v>
      </c>
      <c r="E17" s="209">
        <v>1</v>
      </c>
      <c r="F17" s="168">
        <f t="shared" si="0"/>
        <v>100</v>
      </c>
      <c r="G17" s="169">
        <v>10</v>
      </c>
      <c r="H17" s="170" t="s">
        <v>82</v>
      </c>
      <c r="I17" s="169">
        <v>98</v>
      </c>
      <c r="J17" s="169">
        <v>100</v>
      </c>
      <c r="K17" s="169">
        <f t="shared" si="1"/>
        <v>102.04081632653062</v>
      </c>
      <c r="L17" s="169">
        <v>10</v>
      </c>
      <c r="M17" s="167" t="s">
        <v>29</v>
      </c>
      <c r="N17" s="167" t="s">
        <v>29</v>
      </c>
      <c r="O17" s="167" t="s">
        <v>30</v>
      </c>
      <c r="P17" s="211">
        <v>71689.649999999994</v>
      </c>
      <c r="Q17" s="211">
        <v>71689.649999999994</v>
      </c>
      <c r="R17" s="211">
        <v>71689.649999999994</v>
      </c>
      <c r="S17" s="173">
        <f t="shared" si="2"/>
        <v>100</v>
      </c>
      <c r="T17" s="173">
        <f t="shared" si="3"/>
        <v>100</v>
      </c>
      <c r="U17" s="43" t="s">
        <v>169</v>
      </c>
    </row>
    <row r="18" spans="2:21" ht="132" customHeight="1">
      <c r="B18" s="174" t="s">
        <v>145</v>
      </c>
      <c r="C18" s="167" t="s">
        <v>27</v>
      </c>
      <c r="D18" s="208">
        <v>136</v>
      </c>
      <c r="E18" s="209">
        <v>136</v>
      </c>
      <c r="F18" s="168">
        <f t="shared" si="0"/>
        <v>100</v>
      </c>
      <c r="G18" s="169">
        <v>10</v>
      </c>
      <c r="H18" s="170" t="s">
        <v>82</v>
      </c>
      <c r="I18" s="169">
        <v>98</v>
      </c>
      <c r="J18" s="173">
        <v>100</v>
      </c>
      <c r="K18" s="169">
        <f t="shared" si="1"/>
        <v>102.04081632653062</v>
      </c>
      <c r="L18" s="169">
        <v>10</v>
      </c>
      <c r="M18" s="167" t="s">
        <v>29</v>
      </c>
      <c r="N18" s="167" t="s">
        <v>29</v>
      </c>
      <c r="O18" s="167" t="s">
        <v>30</v>
      </c>
      <c r="P18" s="211">
        <v>14272463.85</v>
      </c>
      <c r="Q18" s="211">
        <v>14272463.85</v>
      </c>
      <c r="R18" s="211">
        <v>14272463.85</v>
      </c>
      <c r="S18" s="173">
        <f t="shared" si="2"/>
        <v>100</v>
      </c>
      <c r="T18" s="173">
        <f t="shared" si="3"/>
        <v>100</v>
      </c>
      <c r="U18" s="43" t="s">
        <v>169</v>
      </c>
    </row>
    <row r="19" spans="2:21" ht="93.75" customHeight="1">
      <c r="B19" s="174" t="s">
        <v>146</v>
      </c>
      <c r="C19" s="167" t="s">
        <v>27</v>
      </c>
      <c r="D19" s="208">
        <v>8</v>
      </c>
      <c r="E19" s="209">
        <v>8</v>
      </c>
      <c r="F19" s="168">
        <f t="shared" si="0"/>
        <v>100</v>
      </c>
      <c r="G19" s="169">
        <v>10</v>
      </c>
      <c r="H19" s="170" t="s">
        <v>82</v>
      </c>
      <c r="I19" s="169">
        <v>98</v>
      </c>
      <c r="J19" s="169">
        <v>100</v>
      </c>
      <c r="K19" s="169">
        <f t="shared" si="1"/>
        <v>102.04081632653062</v>
      </c>
      <c r="L19" s="169">
        <v>10</v>
      </c>
      <c r="M19" s="167" t="s">
        <v>148</v>
      </c>
      <c r="N19" s="167" t="s">
        <v>29</v>
      </c>
      <c r="O19" s="167" t="s">
        <v>30</v>
      </c>
      <c r="P19" s="211">
        <v>573517.18999999994</v>
      </c>
      <c r="Q19" s="211">
        <v>573517.18999999994</v>
      </c>
      <c r="R19" s="211">
        <v>573517.18999999994</v>
      </c>
      <c r="S19" s="173">
        <f t="shared" si="2"/>
        <v>100</v>
      </c>
      <c r="T19" s="173">
        <f t="shared" si="3"/>
        <v>100</v>
      </c>
      <c r="U19" s="43" t="s">
        <v>169</v>
      </c>
    </row>
    <row r="20" spans="2:21" ht="108">
      <c r="B20" s="166" t="s">
        <v>147</v>
      </c>
      <c r="C20" s="167" t="s">
        <v>27</v>
      </c>
      <c r="D20" s="208">
        <v>2</v>
      </c>
      <c r="E20" s="217">
        <v>2</v>
      </c>
      <c r="F20" s="168">
        <f t="shared" si="0"/>
        <v>100</v>
      </c>
      <c r="G20" s="169">
        <v>10</v>
      </c>
      <c r="H20" s="170" t="s">
        <v>28</v>
      </c>
      <c r="I20" s="171">
        <v>98</v>
      </c>
      <c r="J20" s="172">
        <v>100</v>
      </c>
      <c r="K20" s="169">
        <f t="shared" si="1"/>
        <v>102.04081632653062</v>
      </c>
      <c r="L20" s="169">
        <v>10</v>
      </c>
      <c r="M20" s="167" t="s">
        <v>148</v>
      </c>
      <c r="N20" s="167" t="s">
        <v>148</v>
      </c>
      <c r="O20" s="167" t="s">
        <v>30</v>
      </c>
      <c r="P20" s="211">
        <v>143379.29999999999</v>
      </c>
      <c r="Q20" s="211">
        <v>143379.29999999999</v>
      </c>
      <c r="R20" s="211">
        <v>143379.29999999999</v>
      </c>
      <c r="S20" s="173">
        <f t="shared" si="2"/>
        <v>100</v>
      </c>
      <c r="T20" s="173">
        <f t="shared" si="3"/>
        <v>100</v>
      </c>
      <c r="U20" s="43" t="s">
        <v>169</v>
      </c>
    </row>
    <row r="21" spans="2:21" ht="126">
      <c r="B21" s="174" t="s">
        <v>110</v>
      </c>
      <c r="C21" s="167" t="s">
        <v>27</v>
      </c>
      <c r="D21" s="215">
        <v>90</v>
      </c>
      <c r="E21" s="215">
        <v>90</v>
      </c>
      <c r="F21" s="169">
        <f t="shared" si="0"/>
        <v>100</v>
      </c>
      <c r="G21" s="169">
        <v>10</v>
      </c>
      <c r="H21" s="170" t="s">
        <v>28</v>
      </c>
      <c r="I21" s="176">
        <v>98</v>
      </c>
      <c r="J21" s="247">
        <v>99</v>
      </c>
      <c r="K21" s="169">
        <f t="shared" si="1"/>
        <v>101.0204081632653</v>
      </c>
      <c r="L21" s="169">
        <v>10</v>
      </c>
      <c r="M21" s="167" t="s">
        <v>29</v>
      </c>
      <c r="N21" s="167" t="s">
        <v>29</v>
      </c>
      <c r="O21" s="167" t="s">
        <v>30</v>
      </c>
      <c r="P21" s="211">
        <v>9445012.8399999999</v>
      </c>
      <c r="Q21" s="211">
        <v>9445012.8399999999</v>
      </c>
      <c r="R21" s="211">
        <v>9445012.8399999999</v>
      </c>
      <c r="S21" s="173">
        <f t="shared" si="2"/>
        <v>100</v>
      </c>
      <c r="T21" s="173">
        <f t="shared" si="3"/>
        <v>100</v>
      </c>
      <c r="U21" s="43" t="s">
        <v>169</v>
      </c>
    </row>
    <row r="22" spans="2:21" ht="126">
      <c r="B22" s="174" t="s">
        <v>40</v>
      </c>
      <c r="C22" s="167" t="s">
        <v>27</v>
      </c>
      <c r="D22" s="216">
        <v>1</v>
      </c>
      <c r="E22" s="216">
        <v>1</v>
      </c>
      <c r="F22" s="169">
        <f t="shared" si="0"/>
        <v>100</v>
      </c>
      <c r="G22" s="169">
        <v>10</v>
      </c>
      <c r="H22" s="170" t="s">
        <v>28</v>
      </c>
      <c r="I22" s="169">
        <v>98</v>
      </c>
      <c r="J22" s="169">
        <v>100</v>
      </c>
      <c r="K22" s="169">
        <f t="shared" si="1"/>
        <v>102.04081632653062</v>
      </c>
      <c r="L22" s="169">
        <v>10</v>
      </c>
      <c r="M22" s="167" t="s">
        <v>29</v>
      </c>
      <c r="N22" s="167" t="s">
        <v>29</v>
      </c>
      <c r="O22" s="167" t="s">
        <v>30</v>
      </c>
      <c r="P22" s="211">
        <v>71689.649999999994</v>
      </c>
      <c r="Q22" s="211">
        <v>71689.649999999994</v>
      </c>
      <c r="R22" s="211">
        <v>71689.649999999994</v>
      </c>
      <c r="S22" s="173">
        <f t="shared" si="2"/>
        <v>100</v>
      </c>
      <c r="T22" s="173">
        <f t="shared" si="3"/>
        <v>100</v>
      </c>
      <c r="U22" s="43" t="s">
        <v>169</v>
      </c>
    </row>
    <row r="23" spans="2:21" ht="90">
      <c r="B23" s="166" t="s">
        <v>42</v>
      </c>
      <c r="C23" s="167" t="s">
        <v>57</v>
      </c>
      <c r="D23" s="219">
        <v>1041300</v>
      </c>
      <c r="E23" s="212">
        <v>1041300</v>
      </c>
      <c r="F23" s="178">
        <f t="shared" si="0"/>
        <v>100</v>
      </c>
      <c r="G23" s="169">
        <v>10</v>
      </c>
      <c r="H23" s="167" t="s">
        <v>71</v>
      </c>
      <c r="I23" s="179"/>
      <c r="J23" s="177"/>
      <c r="K23" s="169"/>
      <c r="L23" s="169">
        <v>10</v>
      </c>
      <c r="M23" s="167" t="s">
        <v>29</v>
      </c>
      <c r="N23" s="167" t="s">
        <v>29</v>
      </c>
      <c r="O23" s="167" t="s">
        <v>30</v>
      </c>
      <c r="P23" s="211">
        <v>3817685.57</v>
      </c>
      <c r="Q23" s="211">
        <v>3817685.57</v>
      </c>
      <c r="R23" s="211">
        <v>3817685.57</v>
      </c>
      <c r="S23" s="173">
        <f t="shared" si="2"/>
        <v>100</v>
      </c>
      <c r="T23" s="173">
        <f t="shared" si="3"/>
        <v>100</v>
      </c>
      <c r="U23" s="43" t="s">
        <v>169</v>
      </c>
    </row>
    <row r="24" spans="2:21" ht="54">
      <c r="B24" s="166" t="s">
        <v>43</v>
      </c>
      <c r="C24" s="167" t="s">
        <v>59</v>
      </c>
      <c r="D24" s="213">
        <v>230</v>
      </c>
      <c r="E24" s="212">
        <v>230</v>
      </c>
      <c r="F24" s="178">
        <f t="shared" si="0"/>
        <v>100</v>
      </c>
      <c r="G24" s="169">
        <v>10</v>
      </c>
      <c r="H24" s="167" t="s">
        <v>60</v>
      </c>
      <c r="I24" s="179">
        <v>14</v>
      </c>
      <c r="J24" s="214">
        <v>16.5</v>
      </c>
      <c r="K24" s="169">
        <f>J24/I24*100</f>
        <v>117.85714285714286</v>
      </c>
      <c r="L24" s="169">
        <v>10</v>
      </c>
      <c r="M24" s="167" t="s">
        <v>29</v>
      </c>
      <c r="N24" s="167" t="s">
        <v>148</v>
      </c>
      <c r="O24" s="167" t="s">
        <v>30</v>
      </c>
      <c r="P24" s="211">
        <v>853456.5</v>
      </c>
      <c r="Q24" s="211">
        <v>853456.5</v>
      </c>
      <c r="R24" s="211">
        <v>853456.5</v>
      </c>
      <c r="S24" s="173">
        <f t="shared" si="2"/>
        <v>100</v>
      </c>
      <c r="T24" s="173">
        <f t="shared" si="3"/>
        <v>100</v>
      </c>
      <c r="U24" s="43" t="s">
        <v>169</v>
      </c>
    </row>
    <row r="25" spans="2:21">
      <c r="D25" s="180"/>
      <c r="E25" s="180"/>
      <c r="F25" s="180"/>
      <c r="G25" s="180"/>
      <c r="I25" s="180"/>
      <c r="J25" s="180"/>
      <c r="K25" s="180"/>
      <c r="L25" s="180"/>
      <c r="P25" s="180">
        <f>SUM(P9:P24)</f>
        <v>150017218.94000003</v>
      </c>
      <c r="Q25" s="180">
        <f>SUM(Q9:Q24)</f>
        <v>150017218.94000003</v>
      </c>
      <c r="R25" s="180">
        <f>SUM(R9:R24)</f>
        <v>150017218.94000003</v>
      </c>
      <c r="S25" s="181"/>
      <c r="T25" s="181"/>
      <c r="U25" s="180"/>
    </row>
    <row r="26" spans="2:21">
      <c r="D26" s="180"/>
      <c r="E26" s="180"/>
      <c r="F26" s="180"/>
      <c r="G26" s="180"/>
      <c r="I26" s="180"/>
      <c r="J26" s="180"/>
      <c r="K26" s="180"/>
      <c r="L26" s="180"/>
      <c r="P26" s="180"/>
      <c r="Q26" s="180"/>
      <c r="R26" s="180"/>
      <c r="S26" s="181"/>
      <c r="T26" s="181"/>
      <c r="U26" s="180"/>
    </row>
    <row r="27" spans="2:21">
      <c r="B27" s="182"/>
      <c r="C27" s="182"/>
      <c r="D27" s="183"/>
      <c r="E27" s="183"/>
      <c r="F27" s="180"/>
      <c r="G27" s="180"/>
      <c r="I27" s="180"/>
      <c r="J27" s="180"/>
      <c r="K27" s="180"/>
      <c r="L27" s="180"/>
      <c r="P27" s="180"/>
      <c r="Q27" s="180"/>
      <c r="R27" s="180"/>
      <c r="S27" s="181"/>
      <c r="T27" s="181"/>
      <c r="U27" s="180"/>
    </row>
    <row r="28" spans="2:21" ht="18">
      <c r="B28" s="184" t="s">
        <v>170</v>
      </c>
      <c r="C28" s="184" t="s">
        <v>149</v>
      </c>
      <c r="D28" s="185" t="s">
        <v>164</v>
      </c>
      <c r="E28" s="183"/>
      <c r="F28" s="180"/>
      <c r="G28" s="180"/>
      <c r="I28" s="180"/>
      <c r="J28" s="180"/>
      <c r="K28" s="180"/>
      <c r="L28" s="180"/>
      <c r="P28" s="180"/>
      <c r="Q28" s="180"/>
      <c r="R28" s="180"/>
      <c r="S28" s="181"/>
      <c r="T28" s="181"/>
      <c r="U28" s="180"/>
    </row>
    <row r="29" spans="2:21" ht="42" customHeight="1">
      <c r="B29" s="182"/>
      <c r="C29" s="186" t="s">
        <v>46</v>
      </c>
      <c r="D29" s="183"/>
      <c r="E29" s="183"/>
      <c r="F29" s="180"/>
      <c r="G29" s="180"/>
      <c r="I29" s="180"/>
      <c r="J29" s="180"/>
      <c r="K29" s="180"/>
      <c r="L29" s="180"/>
      <c r="P29" s="180"/>
      <c r="Q29" s="180"/>
      <c r="R29" s="180"/>
      <c r="S29" s="181"/>
      <c r="T29" s="181"/>
      <c r="U29" s="180"/>
    </row>
    <row r="30" spans="2:21" ht="39" customHeight="1">
      <c r="B30" s="184" t="s">
        <v>151</v>
      </c>
      <c r="C30" s="184" t="s">
        <v>149</v>
      </c>
      <c r="D30" s="187" t="s">
        <v>152</v>
      </c>
      <c r="E30" s="182"/>
      <c r="I30" s="180"/>
      <c r="J30" s="180"/>
      <c r="K30" s="180"/>
      <c r="L30" s="180"/>
      <c r="P30" s="180"/>
      <c r="Q30" s="180"/>
      <c r="R30" s="180"/>
      <c r="S30" s="180"/>
      <c r="T30" s="180"/>
      <c r="U30" s="180"/>
    </row>
    <row r="31" spans="2:21">
      <c r="B31" s="182"/>
      <c r="C31" s="188" t="s">
        <v>46</v>
      </c>
      <c r="D31" s="182"/>
      <c r="E31" s="182"/>
      <c r="P31" s="180"/>
      <c r="Q31" s="180"/>
      <c r="R31" s="180"/>
      <c r="S31" s="180"/>
      <c r="T31" s="180"/>
      <c r="U31" s="180"/>
    </row>
    <row r="32" spans="2:21">
      <c r="P32" s="180"/>
      <c r="Q32" s="180"/>
      <c r="R32" s="180"/>
      <c r="S32" s="180"/>
      <c r="T32" s="180"/>
      <c r="U32" s="180"/>
    </row>
    <row r="33" spans="16:21">
      <c r="P33" s="180"/>
      <c r="Q33" s="180"/>
      <c r="R33" s="180"/>
      <c r="S33" s="180"/>
      <c r="T33" s="180"/>
      <c r="U33" s="180"/>
    </row>
    <row r="34" spans="16:21">
      <c r="P34" s="180"/>
      <c r="Q34" s="180"/>
      <c r="R34" s="180"/>
      <c r="S34" s="180"/>
      <c r="T34" s="180"/>
      <c r="U34" s="180"/>
    </row>
    <row r="35" spans="16:21">
      <c r="P35" s="180"/>
      <c r="Q35" s="180"/>
      <c r="R35" s="180"/>
      <c r="S35" s="180"/>
      <c r="T35" s="180"/>
      <c r="U35" s="180"/>
    </row>
    <row r="36" spans="16:21">
      <c r="P36" s="180"/>
      <c r="Q36" s="180"/>
      <c r="R36" s="180"/>
      <c r="S36" s="180"/>
      <c r="T36" s="180"/>
      <c r="U36" s="180"/>
    </row>
    <row r="37" spans="16:21">
      <c r="P37" s="180"/>
      <c r="Q37" s="180"/>
      <c r="R37" s="180"/>
      <c r="S37" s="180"/>
      <c r="T37" s="180"/>
      <c r="U37" s="180"/>
    </row>
    <row r="38" spans="16:21">
      <c r="P38" s="180"/>
      <c r="Q38" s="180"/>
      <c r="R38" s="180"/>
      <c r="S38" s="180"/>
      <c r="T38" s="180"/>
      <c r="U38" s="180"/>
    </row>
    <row r="39" spans="16:21">
      <c r="P39" s="180"/>
      <c r="Q39" s="180"/>
      <c r="R39" s="180"/>
      <c r="S39" s="180"/>
      <c r="T39" s="180"/>
      <c r="U39" s="180"/>
    </row>
    <row r="40" spans="16:21">
      <c r="P40" s="180"/>
      <c r="Q40" s="180"/>
      <c r="R40" s="180"/>
      <c r="S40" s="180"/>
      <c r="T40" s="180"/>
      <c r="U40" s="180"/>
    </row>
    <row r="41" spans="16:21">
      <c r="P41" s="180"/>
      <c r="Q41" s="180"/>
      <c r="R41" s="180"/>
      <c r="S41" s="180"/>
      <c r="T41" s="180"/>
      <c r="U41" s="180"/>
    </row>
    <row r="42" spans="16:21">
      <c r="P42" s="180"/>
      <c r="Q42" s="180"/>
      <c r="R42" s="180"/>
      <c r="S42" s="180"/>
      <c r="T42" s="180"/>
      <c r="U42" s="180"/>
    </row>
    <row r="43" spans="16:21">
      <c r="P43" s="180"/>
      <c r="Q43" s="180"/>
      <c r="R43" s="180"/>
      <c r="S43" s="180"/>
      <c r="T43" s="180"/>
      <c r="U43" s="180"/>
    </row>
  </sheetData>
  <mergeCells count="43">
    <mergeCell ref="C1:U1"/>
    <mergeCell ref="C2:U2"/>
    <mergeCell ref="B3:B6"/>
    <mergeCell ref="C3:G3"/>
    <mergeCell ref="H3:L3"/>
    <mergeCell ref="M3:M6"/>
    <mergeCell ref="N3:N6"/>
    <mergeCell ref="O3:O6"/>
    <mergeCell ref="P3:P6"/>
    <mergeCell ref="Q3:Q6"/>
    <mergeCell ref="R3:T3"/>
    <mergeCell ref="U3:U6"/>
    <mergeCell ref="C4:C6"/>
    <mergeCell ref="D4:G4"/>
    <mergeCell ref="H4:H6"/>
    <mergeCell ref="I4:L4"/>
    <mergeCell ref="R4:R6"/>
    <mergeCell ref="S4:T4"/>
    <mergeCell ref="D5:D6"/>
    <mergeCell ref="E5:F5"/>
    <mergeCell ref="G5:G6"/>
    <mergeCell ref="I5:I6"/>
    <mergeCell ref="J5:K5"/>
    <mergeCell ref="L5:L6"/>
    <mergeCell ref="S5:S6"/>
    <mergeCell ref="T5:T6"/>
    <mergeCell ref="B7:B8"/>
    <mergeCell ref="C7:C8"/>
    <mergeCell ref="D7:D8"/>
    <mergeCell ref="E7:E8"/>
    <mergeCell ref="G7:G8"/>
    <mergeCell ref="H7:H8"/>
    <mergeCell ref="I7:I8"/>
    <mergeCell ref="J7:J8"/>
    <mergeCell ref="L7:L8"/>
    <mergeCell ref="M7:M8"/>
    <mergeCell ref="T7:T8"/>
    <mergeCell ref="U7:U8"/>
    <mergeCell ref="N7:N8"/>
    <mergeCell ref="O7:O8"/>
    <mergeCell ref="P7:P8"/>
    <mergeCell ref="Q7:Q8"/>
    <mergeCell ref="R7:R8"/>
  </mergeCells>
  <pageMargins left="0.23599999999999999" right="0.157" top="0.39400000000000002" bottom="0.315" header="0.315" footer="0.315"/>
  <pageSetup paperSize="9" scale="34" fitToHeight="0" orientation="landscape" useFirstPageNumber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zoomScale="75" workbookViewId="0">
      <pane xSplit="1" ySplit="6" topLeftCell="B7" activePane="bottomRight" state="frozen"/>
      <selection activeCell="B7" sqref="B7:B8"/>
      <selection pane="topRight" activeCell="B7" sqref="B7:B8"/>
      <selection pane="bottomLeft" activeCell="B7" sqref="B7:B8"/>
      <selection pane="bottomRight" activeCell="B7" sqref="B7:B8"/>
    </sheetView>
  </sheetViews>
  <sheetFormatPr defaultColWidth="10" defaultRowHeight="15"/>
  <cols>
    <col min="1" max="1" width="10" style="255"/>
    <col min="2" max="2" width="49.28515625" style="255" customWidth="1"/>
    <col min="3" max="3" width="27.140625" style="255" customWidth="1"/>
    <col min="4" max="7" width="13.5703125" style="255" customWidth="1"/>
    <col min="8" max="8" width="27.140625" style="255" customWidth="1"/>
    <col min="9" max="12" width="13.5703125" style="255" customWidth="1"/>
    <col min="13" max="13" width="16.85546875" style="255" customWidth="1"/>
    <col min="14" max="14" width="17.140625" style="255" customWidth="1"/>
    <col min="15" max="15" width="15.42578125" style="255" customWidth="1"/>
    <col min="16" max="16" width="19.28515625" style="255" customWidth="1"/>
    <col min="17" max="17" width="18.85546875" style="255" customWidth="1"/>
    <col min="18" max="18" width="18.5703125" style="255" customWidth="1"/>
    <col min="19" max="21" width="13.5703125" style="255" customWidth="1"/>
    <col min="22" max="16384" width="10" style="255"/>
  </cols>
  <sheetData>
    <row r="1" spans="1:21" ht="105" customHeight="1">
      <c r="C1" s="478" t="s">
        <v>153</v>
      </c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</row>
    <row r="2" spans="1:21" ht="66" customHeight="1" thickBot="1">
      <c r="C2" s="480" t="s">
        <v>225</v>
      </c>
      <c r="D2" s="480"/>
      <c r="E2" s="480"/>
      <c r="F2" s="480"/>
      <c r="G2" s="480"/>
      <c r="H2" s="480"/>
      <c r="I2" s="480"/>
      <c r="J2" s="480"/>
      <c r="K2" s="480"/>
      <c r="L2" s="480"/>
      <c r="M2" s="480"/>
      <c r="N2" s="480"/>
      <c r="O2" s="480"/>
      <c r="P2" s="480"/>
      <c r="Q2" s="480"/>
      <c r="R2" s="480"/>
      <c r="S2" s="480"/>
      <c r="T2" s="480"/>
      <c r="U2" s="480"/>
    </row>
    <row r="3" spans="1:21" ht="52.5" customHeight="1" thickBot="1">
      <c r="B3" s="465" t="s">
        <v>1</v>
      </c>
      <c r="C3" s="470" t="s">
        <v>2</v>
      </c>
      <c r="D3" s="473"/>
      <c r="E3" s="473"/>
      <c r="F3" s="473"/>
      <c r="G3" s="471"/>
      <c r="H3" s="470" t="s">
        <v>3</v>
      </c>
      <c r="I3" s="473"/>
      <c r="J3" s="473"/>
      <c r="K3" s="473"/>
      <c r="L3" s="471"/>
      <c r="M3" s="468" t="s">
        <v>4</v>
      </c>
      <c r="N3" s="468" t="s">
        <v>5</v>
      </c>
      <c r="O3" s="468" t="s">
        <v>6</v>
      </c>
      <c r="P3" s="468" t="s">
        <v>7</v>
      </c>
      <c r="Q3" s="468" t="s">
        <v>8</v>
      </c>
      <c r="R3" s="470" t="s">
        <v>9</v>
      </c>
      <c r="S3" s="473"/>
      <c r="T3" s="471"/>
      <c r="U3" s="465" t="s">
        <v>10</v>
      </c>
    </row>
    <row r="4" spans="1:21" ht="18.75" customHeight="1" thickBot="1">
      <c r="B4" s="474"/>
      <c r="C4" s="465" t="s">
        <v>11</v>
      </c>
      <c r="D4" s="470" t="s">
        <v>12</v>
      </c>
      <c r="E4" s="473"/>
      <c r="F4" s="473"/>
      <c r="G4" s="471"/>
      <c r="H4" s="475" t="s">
        <v>11</v>
      </c>
      <c r="I4" s="470" t="s">
        <v>12</v>
      </c>
      <c r="J4" s="473"/>
      <c r="K4" s="473"/>
      <c r="L4" s="471"/>
      <c r="M4" s="481"/>
      <c r="N4" s="481"/>
      <c r="O4" s="481"/>
      <c r="P4" s="481"/>
      <c r="Q4" s="481"/>
      <c r="R4" s="465" t="s">
        <v>14</v>
      </c>
      <c r="S4" s="470" t="s">
        <v>15</v>
      </c>
      <c r="T4" s="471"/>
      <c r="U4" s="474"/>
    </row>
    <row r="5" spans="1:21" ht="53.25" customHeight="1" thickBot="1">
      <c r="B5" s="474"/>
      <c r="C5" s="474"/>
      <c r="D5" s="483" t="s">
        <v>16</v>
      </c>
      <c r="E5" s="470" t="s">
        <v>17</v>
      </c>
      <c r="F5" s="471"/>
      <c r="G5" s="468" t="s">
        <v>18</v>
      </c>
      <c r="H5" s="475"/>
      <c r="I5" s="468" t="s">
        <v>16</v>
      </c>
      <c r="J5" s="470" t="s">
        <v>17</v>
      </c>
      <c r="K5" s="471"/>
      <c r="L5" s="472" t="s">
        <v>18</v>
      </c>
      <c r="M5" s="481"/>
      <c r="N5" s="481"/>
      <c r="O5" s="481"/>
      <c r="P5" s="481"/>
      <c r="Q5" s="481"/>
      <c r="R5" s="474"/>
      <c r="S5" s="468" t="s">
        <v>19</v>
      </c>
      <c r="T5" s="468" t="s">
        <v>20</v>
      </c>
      <c r="U5" s="474"/>
    </row>
    <row r="6" spans="1:21" ht="219" customHeight="1" thickBot="1">
      <c r="B6" s="466"/>
      <c r="C6" s="466"/>
      <c r="D6" s="484"/>
      <c r="E6" s="405" t="s">
        <v>21</v>
      </c>
      <c r="F6" s="405" t="s">
        <v>22</v>
      </c>
      <c r="G6" s="469"/>
      <c r="H6" s="475"/>
      <c r="I6" s="469"/>
      <c r="J6" s="317" t="s">
        <v>21</v>
      </c>
      <c r="K6" s="317" t="s">
        <v>22</v>
      </c>
      <c r="L6" s="472"/>
      <c r="M6" s="469"/>
      <c r="N6" s="469"/>
      <c r="O6" s="469"/>
      <c r="P6" s="469"/>
      <c r="Q6" s="469"/>
      <c r="R6" s="466"/>
      <c r="S6" s="469"/>
      <c r="T6" s="469"/>
      <c r="U6" s="466"/>
    </row>
    <row r="7" spans="1:21" ht="18">
      <c r="B7" s="465">
        <v>1</v>
      </c>
      <c r="C7" s="465">
        <v>2</v>
      </c>
      <c r="D7" s="465">
        <v>3</v>
      </c>
      <c r="E7" s="465">
        <v>4</v>
      </c>
      <c r="F7" s="318">
        <v>5</v>
      </c>
      <c r="G7" s="465">
        <v>6</v>
      </c>
      <c r="H7" s="465">
        <v>7</v>
      </c>
      <c r="I7" s="465">
        <v>8</v>
      </c>
      <c r="J7" s="465">
        <v>9</v>
      </c>
      <c r="K7" s="318">
        <v>10</v>
      </c>
      <c r="L7" s="465">
        <v>11</v>
      </c>
      <c r="M7" s="465">
        <v>12</v>
      </c>
      <c r="N7" s="465">
        <v>13</v>
      </c>
      <c r="O7" s="465">
        <v>14</v>
      </c>
      <c r="P7" s="465">
        <v>15</v>
      </c>
      <c r="Q7" s="465">
        <v>16</v>
      </c>
      <c r="R7" s="465">
        <v>17</v>
      </c>
      <c r="S7" s="318">
        <v>18</v>
      </c>
      <c r="T7" s="465">
        <v>19</v>
      </c>
      <c r="U7" s="465">
        <v>20</v>
      </c>
    </row>
    <row r="8" spans="1:21" ht="54.75" thickBot="1">
      <c r="B8" s="466"/>
      <c r="C8" s="466"/>
      <c r="D8" s="466"/>
      <c r="E8" s="466"/>
      <c r="F8" s="362" t="s">
        <v>23</v>
      </c>
      <c r="G8" s="466"/>
      <c r="H8" s="466"/>
      <c r="I8" s="466"/>
      <c r="J8" s="466"/>
      <c r="K8" s="362" t="s">
        <v>24</v>
      </c>
      <c r="L8" s="466"/>
      <c r="M8" s="466"/>
      <c r="N8" s="466"/>
      <c r="O8" s="466"/>
      <c r="P8" s="466"/>
      <c r="Q8" s="466"/>
      <c r="R8" s="466"/>
      <c r="S8" s="362" t="s">
        <v>25</v>
      </c>
      <c r="T8" s="466"/>
      <c r="U8" s="466"/>
    </row>
    <row r="9" spans="1:21" ht="75.75" thickBot="1">
      <c r="B9" s="363" t="s">
        <v>212</v>
      </c>
      <c r="C9" s="364" t="s">
        <v>213</v>
      </c>
      <c r="D9" s="406">
        <v>270</v>
      </c>
      <c r="E9" s="407">
        <v>253</v>
      </c>
      <c r="F9" s="367">
        <f>E9/D9*100</f>
        <v>93.703703703703695</v>
      </c>
      <c r="G9" s="364">
        <v>10</v>
      </c>
      <c r="H9" s="368" t="s">
        <v>214</v>
      </c>
      <c r="I9" s="408">
        <v>75</v>
      </c>
      <c r="J9" s="407">
        <v>63</v>
      </c>
      <c r="K9" s="371">
        <f>J9/I9*100</f>
        <v>84</v>
      </c>
      <c r="L9" s="364">
        <v>10</v>
      </c>
      <c r="M9" s="364" t="s">
        <v>29</v>
      </c>
      <c r="N9" s="364" t="s">
        <v>29</v>
      </c>
      <c r="O9" s="364" t="s">
        <v>30</v>
      </c>
      <c r="P9" s="372">
        <v>61949927.850000001</v>
      </c>
      <c r="Q9" s="372">
        <v>61949927.850000001</v>
      </c>
      <c r="R9" s="372">
        <v>61260930.560000002</v>
      </c>
      <c r="S9" s="371">
        <f>R9/P9*100</f>
        <v>98.887815831411018</v>
      </c>
      <c r="T9" s="371">
        <f>R9/Q9*100</f>
        <v>98.887815831411018</v>
      </c>
      <c r="U9" s="364" t="s">
        <v>215</v>
      </c>
    </row>
    <row r="10" spans="1:21" ht="126.75" hidden="1" customHeight="1">
      <c r="B10" s="363" t="s">
        <v>55</v>
      </c>
      <c r="C10" s="364" t="s">
        <v>213</v>
      </c>
      <c r="D10" s="408"/>
      <c r="E10" s="407"/>
      <c r="F10" s="367" t="e">
        <f>E10/D10*100</f>
        <v>#DIV/0!</v>
      </c>
      <c r="G10" s="364">
        <v>10</v>
      </c>
      <c r="H10" s="409" t="s">
        <v>214</v>
      </c>
      <c r="I10" s="362"/>
      <c r="J10" s="362"/>
      <c r="K10" s="371" t="e">
        <f>J10/I10*100</f>
        <v>#DIV/0!</v>
      </c>
      <c r="L10" s="364"/>
      <c r="M10" s="364" t="s">
        <v>29</v>
      </c>
      <c r="N10" s="364" t="s">
        <v>29</v>
      </c>
      <c r="O10" s="364" t="s">
        <v>30</v>
      </c>
      <c r="P10" s="372"/>
      <c r="Q10" s="372"/>
      <c r="R10" s="410"/>
      <c r="S10" s="371" t="e">
        <f>R10/P10*100</f>
        <v>#DIV/0!</v>
      </c>
      <c r="T10" s="371" t="e">
        <f>R10/Q10*100</f>
        <v>#DIV/0!</v>
      </c>
      <c r="U10" s="364" t="s">
        <v>215</v>
      </c>
    </row>
    <row r="11" spans="1:21" ht="75.75" thickBot="1">
      <c r="B11" s="411" t="s">
        <v>136</v>
      </c>
      <c r="C11" s="412" t="s">
        <v>213</v>
      </c>
      <c r="D11" s="413">
        <v>270</v>
      </c>
      <c r="E11" s="414">
        <v>253</v>
      </c>
      <c r="F11" s="415">
        <f>E11/D11*100</f>
        <v>93.703703703703695</v>
      </c>
      <c r="G11" s="324">
        <v>10</v>
      </c>
      <c r="H11" s="416" t="s">
        <v>214</v>
      </c>
      <c r="I11" s="318">
        <v>75</v>
      </c>
      <c r="J11" s="318">
        <v>63</v>
      </c>
      <c r="K11" s="417">
        <f>J11/I11*100</f>
        <v>84</v>
      </c>
      <c r="L11" s="412">
        <v>10</v>
      </c>
      <c r="M11" s="412" t="s">
        <v>29</v>
      </c>
      <c r="N11" s="412" t="s">
        <v>29</v>
      </c>
      <c r="O11" s="412" t="s">
        <v>30</v>
      </c>
      <c r="P11" s="418">
        <v>5376737.04</v>
      </c>
      <c r="Q11" s="418">
        <v>5376737.04</v>
      </c>
      <c r="R11" s="419">
        <v>5170932.6500000004</v>
      </c>
      <c r="S11" s="417">
        <f>R11/P11*100</f>
        <v>96.172318109125911</v>
      </c>
      <c r="T11" s="417">
        <f>R11/Q11*100</f>
        <v>96.172318109125911</v>
      </c>
      <c r="U11" s="364" t="s">
        <v>215</v>
      </c>
    </row>
    <row r="12" spans="1:21" ht="18">
      <c r="A12" s="431"/>
      <c r="B12" s="420" t="s">
        <v>217</v>
      </c>
      <c r="C12" s="421"/>
      <c r="D12" s="422"/>
      <c r="E12" s="422"/>
      <c r="F12" s="423"/>
      <c r="G12" s="421"/>
      <c r="H12" s="424"/>
      <c r="I12" s="421"/>
      <c r="J12" s="421"/>
      <c r="K12" s="425"/>
      <c r="L12" s="421"/>
      <c r="M12" s="421"/>
      <c r="N12" s="421"/>
      <c r="O12" s="421"/>
      <c r="P12" s="426">
        <f>P9+P11</f>
        <v>67326664.890000001</v>
      </c>
      <c r="Q12" s="426">
        <f>Q9+Q11</f>
        <v>67326664.890000001</v>
      </c>
      <c r="R12" s="426">
        <f>R9+R11</f>
        <v>66431863.210000001</v>
      </c>
      <c r="S12" s="425"/>
      <c r="T12" s="425"/>
      <c r="U12" s="430"/>
    </row>
    <row r="13" spans="1:21" ht="18">
      <c r="B13" s="375"/>
      <c r="C13" s="324"/>
      <c r="D13" s="326"/>
      <c r="E13" s="326"/>
      <c r="F13" s="327"/>
      <c r="G13" s="324"/>
      <c r="H13" s="376"/>
      <c r="I13" s="324"/>
      <c r="J13" s="324"/>
      <c r="K13" s="377"/>
      <c r="L13" s="324"/>
      <c r="M13" s="324"/>
      <c r="N13" s="324"/>
      <c r="O13" s="324"/>
      <c r="P13" s="378"/>
      <c r="Q13" s="378"/>
      <c r="R13" s="378"/>
      <c r="S13" s="377"/>
      <c r="T13" s="377"/>
      <c r="U13" s="324"/>
    </row>
    <row r="14" spans="1:21" ht="18">
      <c r="B14" s="375"/>
      <c r="C14" s="324"/>
      <c r="D14" s="326"/>
      <c r="E14" s="326"/>
      <c r="F14" s="327"/>
      <c r="G14" s="324"/>
      <c r="H14" s="376"/>
      <c r="I14" s="324"/>
      <c r="J14" s="324"/>
      <c r="K14" s="377"/>
      <c r="L14" s="324"/>
      <c r="M14" s="324"/>
      <c r="N14" s="324"/>
      <c r="O14" s="324"/>
      <c r="P14" s="378"/>
      <c r="Q14" s="378"/>
      <c r="R14" s="378"/>
      <c r="S14" s="377"/>
      <c r="T14" s="377"/>
      <c r="U14" s="324"/>
    </row>
    <row r="18" spans="2:8" ht="23.25">
      <c r="B18" s="307" t="s">
        <v>170</v>
      </c>
      <c r="C18" s="307"/>
      <c r="D18" s="358"/>
      <c r="E18" s="427"/>
      <c r="F18" s="427"/>
      <c r="H18" s="427" t="s">
        <v>164</v>
      </c>
    </row>
    <row r="19" spans="2:8" ht="23.25">
      <c r="B19" s="307"/>
      <c r="C19" s="308"/>
      <c r="D19" s="482" t="s">
        <v>46</v>
      </c>
      <c r="E19" s="482"/>
      <c r="F19" s="428"/>
      <c r="H19" s="429" t="s">
        <v>47</v>
      </c>
    </row>
    <row r="20" spans="2:8" ht="23.25">
      <c r="B20" s="307"/>
      <c r="C20" s="308"/>
      <c r="D20" s="309"/>
      <c r="E20" s="308"/>
      <c r="F20" s="308"/>
    </row>
    <row r="21" spans="2:8" ht="23.25">
      <c r="B21" s="307"/>
      <c r="C21" s="308"/>
      <c r="D21" s="309"/>
      <c r="E21" s="308"/>
      <c r="F21" s="308"/>
    </row>
    <row r="22" spans="2:8" ht="23.25">
      <c r="B22" s="307"/>
      <c r="C22" s="307"/>
      <c r="D22" s="307"/>
      <c r="E22" s="309"/>
      <c r="F22" s="309"/>
    </row>
    <row r="23" spans="2:8" ht="23.25">
      <c r="B23" s="307"/>
      <c r="C23" s="307"/>
      <c r="D23" s="307"/>
      <c r="E23" s="309"/>
      <c r="F23" s="309"/>
    </row>
    <row r="24" spans="2:8" ht="23.25">
      <c r="B24" s="307" t="s">
        <v>61</v>
      </c>
      <c r="C24" s="312"/>
      <c r="D24" s="309"/>
      <c r="E24" s="467" t="s">
        <v>226</v>
      </c>
      <c r="F24" s="467"/>
      <c r="H24" s="309"/>
    </row>
    <row r="25" spans="2:8" ht="23.25">
      <c r="B25" s="307"/>
      <c r="C25" s="308" t="s">
        <v>46</v>
      </c>
      <c r="D25" s="309"/>
      <c r="E25" s="464" t="s">
        <v>47</v>
      </c>
      <c r="F25" s="464"/>
      <c r="H25" s="309"/>
    </row>
  </sheetData>
  <mergeCells count="46">
    <mergeCell ref="C1:U1"/>
    <mergeCell ref="C2:U2"/>
    <mergeCell ref="B3:B6"/>
    <mergeCell ref="C3:G3"/>
    <mergeCell ref="H3:L3"/>
    <mergeCell ref="M3:M6"/>
    <mergeCell ref="N3:N6"/>
    <mergeCell ref="O3:O6"/>
    <mergeCell ref="P3:P6"/>
    <mergeCell ref="Q3:Q6"/>
    <mergeCell ref="T5:T6"/>
    <mergeCell ref="R3:T3"/>
    <mergeCell ref="U3:U6"/>
    <mergeCell ref="C4:C6"/>
    <mergeCell ref="D4:G4"/>
    <mergeCell ref="H4:H6"/>
    <mergeCell ref="I4:L4"/>
    <mergeCell ref="R4:R6"/>
    <mergeCell ref="S4:T4"/>
    <mergeCell ref="D5:D6"/>
    <mergeCell ref="E5:F5"/>
    <mergeCell ref="G5:G6"/>
    <mergeCell ref="I5:I6"/>
    <mergeCell ref="J5:K5"/>
    <mergeCell ref="L5:L6"/>
    <mergeCell ref="S5:S6"/>
    <mergeCell ref="B7:B8"/>
    <mergeCell ref="C7:C8"/>
    <mergeCell ref="D7:D8"/>
    <mergeCell ref="E7:E8"/>
    <mergeCell ref="G7:G8"/>
    <mergeCell ref="T7:T8"/>
    <mergeCell ref="U7:U8"/>
    <mergeCell ref="D19:E19"/>
    <mergeCell ref="I7:I8"/>
    <mergeCell ref="J7:J8"/>
    <mergeCell ref="L7:L8"/>
    <mergeCell ref="M7:M8"/>
    <mergeCell ref="N7:N8"/>
    <mergeCell ref="O7:O8"/>
    <mergeCell ref="H7:H8"/>
    <mergeCell ref="E24:F24"/>
    <mergeCell ref="E25:F25"/>
    <mergeCell ref="P7:P8"/>
    <mergeCell ref="Q7:Q8"/>
    <mergeCell ref="R7:R8"/>
  </mergeCells>
  <pageMargins left="0.39400000000000002" right="0.39400000000000002" top="0.748" bottom="0.748" header="0.315" footer="0.315"/>
  <pageSetup paperSize="9" scale="40" fitToHeight="0" orientation="landscape" useFirstPageNumber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zoomScale="75" workbookViewId="0">
      <pane xSplit="1" ySplit="6" topLeftCell="B7" activePane="bottomRight" state="frozen"/>
      <selection activeCell="B7" sqref="B7:B8"/>
      <selection pane="topRight" activeCell="B7" sqref="B7:B8"/>
      <selection pane="bottomLeft" activeCell="B7" sqref="B7:B8"/>
      <selection pane="bottomRight" activeCell="B7" sqref="B7:B8"/>
    </sheetView>
  </sheetViews>
  <sheetFormatPr defaultColWidth="10" defaultRowHeight="15"/>
  <cols>
    <col min="1" max="1" width="10" style="255"/>
    <col min="2" max="2" width="49.28515625" style="255" customWidth="1"/>
    <col min="3" max="3" width="26.85546875" style="255" customWidth="1"/>
    <col min="4" max="4" width="14.85546875" style="255" customWidth="1"/>
    <col min="5" max="5" width="13.7109375" style="255" customWidth="1"/>
    <col min="6" max="6" width="13.85546875" style="255" customWidth="1"/>
    <col min="7" max="7" width="15.7109375" style="255" customWidth="1"/>
    <col min="8" max="8" width="27.140625" style="255" customWidth="1"/>
    <col min="9" max="9" width="14.42578125" style="255" customWidth="1"/>
    <col min="10" max="10" width="14.5703125" style="255" customWidth="1"/>
    <col min="11" max="11" width="14.28515625" style="255" customWidth="1"/>
    <col min="12" max="12" width="13.5703125" style="255" customWidth="1"/>
    <col min="13" max="13" width="17.140625" style="255" customWidth="1"/>
    <col min="14" max="14" width="17.28515625" style="255" customWidth="1"/>
    <col min="15" max="15" width="14.42578125" style="255" customWidth="1"/>
    <col min="16" max="16" width="23.42578125" style="255" customWidth="1"/>
    <col min="17" max="17" width="21.5703125" style="255" customWidth="1"/>
    <col min="18" max="18" width="19.7109375" style="255" customWidth="1"/>
    <col min="19" max="19" width="13" style="255" customWidth="1"/>
    <col min="20" max="20" width="15.140625" style="255" customWidth="1"/>
    <col min="21" max="21" width="17.7109375" style="255" customWidth="1"/>
    <col min="22" max="16384" width="10" style="255"/>
  </cols>
  <sheetData>
    <row r="1" spans="1:21" ht="105" customHeight="1">
      <c r="C1" s="478" t="s">
        <v>153</v>
      </c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</row>
    <row r="2" spans="1:21" ht="81" customHeight="1" thickBot="1">
      <c r="C2" s="480" t="s">
        <v>227</v>
      </c>
      <c r="D2" s="480"/>
      <c r="E2" s="480"/>
      <c r="F2" s="480"/>
      <c r="G2" s="480"/>
      <c r="H2" s="480"/>
      <c r="I2" s="480"/>
      <c r="J2" s="480"/>
      <c r="K2" s="480"/>
      <c r="L2" s="480"/>
      <c r="M2" s="480"/>
      <c r="N2" s="480"/>
      <c r="O2" s="480"/>
      <c r="P2" s="480"/>
      <c r="Q2" s="480"/>
      <c r="R2" s="480"/>
      <c r="S2" s="480"/>
      <c r="T2" s="480"/>
      <c r="U2" s="480"/>
    </row>
    <row r="3" spans="1:21" ht="52.5" customHeight="1" thickBot="1">
      <c r="B3" s="465" t="s">
        <v>1</v>
      </c>
      <c r="C3" s="470" t="s">
        <v>2</v>
      </c>
      <c r="D3" s="473"/>
      <c r="E3" s="473"/>
      <c r="F3" s="473"/>
      <c r="G3" s="471"/>
      <c r="H3" s="470" t="s">
        <v>3</v>
      </c>
      <c r="I3" s="473"/>
      <c r="J3" s="473"/>
      <c r="K3" s="473"/>
      <c r="L3" s="471"/>
      <c r="M3" s="468" t="s">
        <v>4</v>
      </c>
      <c r="N3" s="468" t="s">
        <v>5</v>
      </c>
      <c r="O3" s="468" t="s">
        <v>6</v>
      </c>
      <c r="P3" s="468" t="s">
        <v>7</v>
      </c>
      <c r="Q3" s="468" t="s">
        <v>8</v>
      </c>
      <c r="R3" s="470" t="s">
        <v>9</v>
      </c>
      <c r="S3" s="473"/>
      <c r="T3" s="471"/>
      <c r="U3" s="465" t="s">
        <v>10</v>
      </c>
    </row>
    <row r="4" spans="1:21" ht="18.75" customHeight="1" thickBot="1">
      <c r="B4" s="474"/>
      <c r="C4" s="465" t="s">
        <v>11</v>
      </c>
      <c r="D4" s="470" t="s">
        <v>12</v>
      </c>
      <c r="E4" s="473"/>
      <c r="F4" s="473"/>
      <c r="G4" s="471"/>
      <c r="H4" s="475" t="s">
        <v>11</v>
      </c>
      <c r="I4" s="470" t="s">
        <v>12</v>
      </c>
      <c r="J4" s="473"/>
      <c r="K4" s="473"/>
      <c r="L4" s="471"/>
      <c r="M4" s="481"/>
      <c r="N4" s="481"/>
      <c r="O4" s="481"/>
      <c r="P4" s="481"/>
      <c r="Q4" s="481"/>
      <c r="R4" s="465" t="s">
        <v>14</v>
      </c>
      <c r="S4" s="470" t="s">
        <v>15</v>
      </c>
      <c r="T4" s="471"/>
      <c r="U4" s="474"/>
    </row>
    <row r="5" spans="1:21" ht="53.25" customHeight="1" thickBot="1">
      <c r="B5" s="474"/>
      <c r="C5" s="474"/>
      <c r="D5" s="483" t="s">
        <v>16</v>
      </c>
      <c r="E5" s="470" t="s">
        <v>17</v>
      </c>
      <c r="F5" s="471"/>
      <c r="G5" s="468" t="s">
        <v>18</v>
      </c>
      <c r="H5" s="475"/>
      <c r="I5" s="468" t="s">
        <v>16</v>
      </c>
      <c r="J5" s="470" t="s">
        <v>17</v>
      </c>
      <c r="K5" s="471"/>
      <c r="L5" s="472" t="s">
        <v>18</v>
      </c>
      <c r="M5" s="481"/>
      <c r="N5" s="481"/>
      <c r="O5" s="481"/>
      <c r="P5" s="481"/>
      <c r="Q5" s="481"/>
      <c r="R5" s="474"/>
      <c r="S5" s="468" t="s">
        <v>19</v>
      </c>
      <c r="T5" s="468" t="s">
        <v>20</v>
      </c>
      <c r="U5" s="474"/>
    </row>
    <row r="6" spans="1:21" ht="219" customHeight="1" thickBot="1">
      <c r="B6" s="466"/>
      <c r="C6" s="466"/>
      <c r="D6" s="484"/>
      <c r="E6" s="405" t="s">
        <v>21</v>
      </c>
      <c r="F6" s="405" t="s">
        <v>22</v>
      </c>
      <c r="G6" s="469"/>
      <c r="H6" s="475"/>
      <c r="I6" s="469"/>
      <c r="J6" s="317" t="s">
        <v>21</v>
      </c>
      <c r="K6" s="317" t="s">
        <v>22</v>
      </c>
      <c r="L6" s="472"/>
      <c r="M6" s="469"/>
      <c r="N6" s="469"/>
      <c r="O6" s="469"/>
      <c r="P6" s="469"/>
      <c r="Q6" s="469"/>
      <c r="R6" s="466"/>
      <c r="S6" s="469"/>
      <c r="T6" s="469"/>
      <c r="U6" s="466"/>
    </row>
    <row r="7" spans="1:21" ht="18">
      <c r="B7" s="465">
        <v>1</v>
      </c>
      <c r="C7" s="465">
        <v>2</v>
      </c>
      <c r="D7" s="465">
        <v>3</v>
      </c>
      <c r="E7" s="465">
        <v>4</v>
      </c>
      <c r="F7" s="318">
        <v>5</v>
      </c>
      <c r="G7" s="465">
        <v>6</v>
      </c>
      <c r="H7" s="465">
        <v>7</v>
      </c>
      <c r="I7" s="465">
        <v>8</v>
      </c>
      <c r="J7" s="465">
        <v>9</v>
      </c>
      <c r="K7" s="318">
        <v>10</v>
      </c>
      <c r="L7" s="465">
        <v>11</v>
      </c>
      <c r="M7" s="465">
        <v>12</v>
      </c>
      <c r="N7" s="465">
        <v>13</v>
      </c>
      <c r="O7" s="465">
        <v>14</v>
      </c>
      <c r="P7" s="465">
        <v>15</v>
      </c>
      <c r="Q7" s="465">
        <v>16</v>
      </c>
      <c r="R7" s="465">
        <v>17</v>
      </c>
      <c r="S7" s="318">
        <v>18</v>
      </c>
      <c r="T7" s="465">
        <v>19</v>
      </c>
      <c r="U7" s="465">
        <v>20</v>
      </c>
    </row>
    <row r="8" spans="1:21" ht="54.75" thickBot="1">
      <c r="B8" s="466"/>
      <c r="C8" s="466"/>
      <c r="D8" s="466"/>
      <c r="E8" s="466"/>
      <c r="F8" s="362" t="s">
        <v>23</v>
      </c>
      <c r="G8" s="466"/>
      <c r="H8" s="466"/>
      <c r="I8" s="466"/>
      <c r="J8" s="466"/>
      <c r="K8" s="362" t="s">
        <v>24</v>
      </c>
      <c r="L8" s="466"/>
      <c r="M8" s="466"/>
      <c r="N8" s="466"/>
      <c r="O8" s="466"/>
      <c r="P8" s="466"/>
      <c r="Q8" s="466"/>
      <c r="R8" s="466"/>
      <c r="S8" s="362" t="s">
        <v>25</v>
      </c>
      <c r="T8" s="466"/>
      <c r="U8" s="466"/>
    </row>
    <row r="9" spans="1:21" ht="75.75" thickBot="1">
      <c r="B9" s="363" t="s">
        <v>212</v>
      </c>
      <c r="C9" s="364" t="s">
        <v>213</v>
      </c>
      <c r="D9" s="406">
        <v>522</v>
      </c>
      <c r="E9" s="407">
        <v>494</v>
      </c>
      <c r="F9" s="367">
        <f>E9/D9*100</f>
        <v>94.636015325670499</v>
      </c>
      <c r="G9" s="364">
        <v>10</v>
      </c>
      <c r="H9" s="368" t="s">
        <v>214</v>
      </c>
      <c r="I9" s="408">
        <v>75</v>
      </c>
      <c r="J9" s="407">
        <v>65</v>
      </c>
      <c r="K9" s="371">
        <f>J9/I9*100</f>
        <v>86.666666666666671</v>
      </c>
      <c r="L9" s="364">
        <v>10</v>
      </c>
      <c r="M9" s="364" t="s">
        <v>29</v>
      </c>
      <c r="N9" s="364" t="s">
        <v>29</v>
      </c>
      <c r="O9" s="364" t="s">
        <v>30</v>
      </c>
      <c r="P9" s="372">
        <v>124868784.84999999</v>
      </c>
      <c r="Q9" s="372">
        <v>124277115.77</v>
      </c>
      <c r="R9" s="372">
        <v>122844652.93000001</v>
      </c>
      <c r="S9" s="371">
        <f>R9/P9*100</f>
        <v>98.378992858438167</v>
      </c>
      <c r="T9" s="371">
        <f>R9/Q9*100</f>
        <v>98.847363948604141</v>
      </c>
      <c r="U9" s="364" t="s">
        <v>215</v>
      </c>
    </row>
    <row r="10" spans="1:21" ht="126.75" hidden="1" customHeight="1">
      <c r="B10" s="363" t="s">
        <v>55</v>
      </c>
      <c r="C10" s="364" t="s">
        <v>213</v>
      </c>
      <c r="D10" s="408"/>
      <c r="E10" s="407"/>
      <c r="F10" s="367" t="e">
        <f>E10/D10*100</f>
        <v>#DIV/0!</v>
      </c>
      <c r="G10" s="364">
        <v>10</v>
      </c>
      <c r="H10" s="409" t="s">
        <v>214</v>
      </c>
      <c r="I10" s="362"/>
      <c r="J10" s="362"/>
      <c r="K10" s="371" t="e">
        <f>J10/I10*100</f>
        <v>#DIV/0!</v>
      </c>
      <c r="L10" s="364"/>
      <c r="M10" s="364" t="s">
        <v>29</v>
      </c>
      <c r="N10" s="364" t="s">
        <v>29</v>
      </c>
      <c r="O10" s="364" t="s">
        <v>30</v>
      </c>
      <c r="P10" s="372"/>
      <c r="Q10" s="410"/>
      <c r="R10" s="410"/>
      <c r="S10" s="371" t="e">
        <f>R10/P10*100</f>
        <v>#DIV/0!</v>
      </c>
      <c r="T10" s="371" t="e">
        <f>R10/Q10*100</f>
        <v>#DIV/0!</v>
      </c>
      <c r="U10" s="364" t="s">
        <v>215</v>
      </c>
    </row>
    <row r="11" spans="1:21" ht="75.75" thickBot="1">
      <c r="B11" s="411" t="s">
        <v>136</v>
      </c>
      <c r="C11" s="412" t="s">
        <v>213</v>
      </c>
      <c r="D11" s="413">
        <v>522</v>
      </c>
      <c r="E11" s="414">
        <v>494</v>
      </c>
      <c r="F11" s="415">
        <f>E11/D11*100</f>
        <v>94.636015325670499</v>
      </c>
      <c r="G11" s="324">
        <v>10</v>
      </c>
      <c r="H11" s="416" t="s">
        <v>214</v>
      </c>
      <c r="I11" s="318">
        <v>75</v>
      </c>
      <c r="J11" s="318">
        <v>65</v>
      </c>
      <c r="K11" s="417">
        <f>J11/I11*100</f>
        <v>86.666666666666671</v>
      </c>
      <c r="L11" s="412">
        <v>10</v>
      </c>
      <c r="M11" s="412" t="s">
        <v>29</v>
      </c>
      <c r="N11" s="412" t="s">
        <v>29</v>
      </c>
      <c r="O11" s="412" t="s">
        <v>30</v>
      </c>
      <c r="P11" s="418">
        <v>9835540.2200000007</v>
      </c>
      <c r="Q11" s="419">
        <v>9658807.9000000004</v>
      </c>
      <c r="R11" s="419">
        <v>9230929.3900000006</v>
      </c>
      <c r="S11" s="417">
        <f>R11/P11*100</f>
        <v>93.852794900166643</v>
      </c>
      <c r="T11" s="417">
        <f>R11/Q11*100</f>
        <v>95.570069159362831</v>
      </c>
      <c r="U11" s="364" t="s">
        <v>215</v>
      </c>
    </row>
    <row r="12" spans="1:21" ht="18">
      <c r="A12" s="431"/>
      <c r="B12" s="420" t="s">
        <v>217</v>
      </c>
      <c r="C12" s="421"/>
      <c r="D12" s="422"/>
      <c r="E12" s="422"/>
      <c r="F12" s="423"/>
      <c r="G12" s="421"/>
      <c r="H12" s="424"/>
      <c r="I12" s="421"/>
      <c r="J12" s="421"/>
      <c r="K12" s="425"/>
      <c r="L12" s="421"/>
      <c r="M12" s="421"/>
      <c r="N12" s="421"/>
      <c r="O12" s="421"/>
      <c r="P12" s="426">
        <f>P9+P11</f>
        <v>134704325.06999999</v>
      </c>
      <c r="Q12" s="426">
        <f>Q9+Q11</f>
        <v>133935923.67</v>
      </c>
      <c r="R12" s="426">
        <f>R9+R11</f>
        <v>132075582.32000001</v>
      </c>
      <c r="S12" s="425"/>
      <c r="T12" s="425"/>
      <c r="U12" s="433"/>
    </row>
    <row r="13" spans="1:21" ht="18">
      <c r="B13" s="375"/>
      <c r="C13" s="324"/>
      <c r="D13" s="326"/>
      <c r="E13" s="326"/>
      <c r="F13" s="327"/>
      <c r="G13" s="324"/>
      <c r="H13" s="376"/>
      <c r="I13" s="324"/>
      <c r="J13" s="324"/>
      <c r="K13" s="377"/>
      <c r="L13" s="324"/>
      <c r="M13" s="324"/>
      <c r="N13" s="324"/>
      <c r="O13" s="324"/>
      <c r="P13" s="378"/>
      <c r="Q13" s="378"/>
      <c r="R13" s="378"/>
      <c r="S13" s="377"/>
      <c r="T13" s="377"/>
      <c r="U13" s="434"/>
    </row>
    <row r="14" spans="1:21" ht="18">
      <c r="B14" s="375"/>
      <c r="C14" s="324"/>
      <c r="D14" s="326"/>
      <c r="E14" s="326"/>
      <c r="F14" s="327"/>
      <c r="G14" s="324"/>
      <c r="H14" s="376"/>
      <c r="I14" s="324"/>
      <c r="J14" s="324"/>
      <c r="K14" s="377"/>
      <c r="L14" s="324"/>
      <c r="M14" s="324"/>
      <c r="N14" s="324"/>
      <c r="O14" s="324"/>
      <c r="P14" s="378"/>
      <c r="Q14" s="378"/>
      <c r="R14" s="378"/>
      <c r="S14" s="377"/>
      <c r="T14" s="377"/>
      <c r="U14" s="324"/>
    </row>
    <row r="18" spans="2:8" ht="23.25">
      <c r="B18" s="307" t="s">
        <v>170</v>
      </c>
      <c r="C18" s="307"/>
      <c r="D18" s="358"/>
      <c r="E18" s="427"/>
      <c r="F18" s="427"/>
      <c r="H18" s="427" t="s">
        <v>164</v>
      </c>
    </row>
    <row r="19" spans="2:8" ht="23.25">
      <c r="B19" s="307"/>
      <c r="C19" s="308"/>
      <c r="D19" s="482" t="s">
        <v>46</v>
      </c>
      <c r="E19" s="482"/>
      <c r="F19" s="428"/>
      <c r="H19" s="429" t="s">
        <v>47</v>
      </c>
    </row>
    <row r="20" spans="2:8" ht="23.25">
      <c r="B20" s="307"/>
      <c r="C20" s="308"/>
      <c r="D20" s="309"/>
      <c r="E20" s="308"/>
      <c r="F20" s="308"/>
    </row>
    <row r="21" spans="2:8" ht="23.25">
      <c r="B21" s="307"/>
      <c r="C21" s="308"/>
      <c r="D21" s="309"/>
      <c r="E21" s="308"/>
      <c r="F21" s="308"/>
    </row>
    <row r="22" spans="2:8" ht="23.25">
      <c r="B22" s="307"/>
      <c r="C22" s="307"/>
      <c r="D22" s="307"/>
      <c r="E22" s="309"/>
      <c r="F22" s="309"/>
    </row>
    <row r="23" spans="2:8" ht="23.25">
      <c r="B23" s="307"/>
      <c r="C23" s="307"/>
      <c r="D23" s="307"/>
      <c r="E23" s="309"/>
      <c r="F23" s="309"/>
    </row>
    <row r="24" spans="2:8" ht="23.25">
      <c r="B24" s="307" t="s">
        <v>61</v>
      </c>
      <c r="C24" s="312"/>
      <c r="D24" s="309"/>
      <c r="E24" s="467" t="s">
        <v>228</v>
      </c>
      <c r="F24" s="467"/>
      <c r="H24" s="309"/>
    </row>
    <row r="25" spans="2:8" ht="23.25">
      <c r="B25" s="307"/>
      <c r="C25" s="308" t="s">
        <v>46</v>
      </c>
      <c r="D25" s="309"/>
      <c r="E25" s="464" t="s">
        <v>47</v>
      </c>
      <c r="F25" s="464"/>
    </row>
  </sheetData>
  <mergeCells count="46">
    <mergeCell ref="C1:U1"/>
    <mergeCell ref="C2:U2"/>
    <mergeCell ref="B3:B6"/>
    <mergeCell ref="C3:G3"/>
    <mergeCell ref="H3:L3"/>
    <mergeCell ref="M3:M6"/>
    <mergeCell ref="N3:N6"/>
    <mergeCell ref="O3:O6"/>
    <mergeCell ref="P3:P6"/>
    <mergeCell ref="Q3:Q6"/>
    <mergeCell ref="T5:T6"/>
    <mergeCell ref="R3:T3"/>
    <mergeCell ref="U3:U6"/>
    <mergeCell ref="C4:C6"/>
    <mergeCell ref="D4:G4"/>
    <mergeCell ref="H4:H6"/>
    <mergeCell ref="I4:L4"/>
    <mergeCell ref="R4:R6"/>
    <mergeCell ref="S4:T4"/>
    <mergeCell ref="D5:D6"/>
    <mergeCell ref="E5:F5"/>
    <mergeCell ref="G5:G6"/>
    <mergeCell ref="I5:I6"/>
    <mergeCell ref="J5:K5"/>
    <mergeCell ref="L5:L6"/>
    <mergeCell ref="S5:S6"/>
    <mergeCell ref="B7:B8"/>
    <mergeCell ref="C7:C8"/>
    <mergeCell ref="D7:D8"/>
    <mergeCell ref="E7:E8"/>
    <mergeCell ref="G7:G8"/>
    <mergeCell ref="T7:T8"/>
    <mergeCell ref="U7:U8"/>
    <mergeCell ref="D19:E19"/>
    <mergeCell ref="I7:I8"/>
    <mergeCell ref="J7:J8"/>
    <mergeCell ref="L7:L8"/>
    <mergeCell ref="M7:M8"/>
    <mergeCell ref="N7:N8"/>
    <mergeCell ref="O7:O8"/>
    <mergeCell ref="H7:H8"/>
    <mergeCell ref="E24:F24"/>
    <mergeCell ref="E25:F25"/>
    <mergeCell ref="P7:P8"/>
    <mergeCell ref="Q7:Q8"/>
    <mergeCell ref="R7:R8"/>
  </mergeCells>
  <pageMargins left="0.39400000000000002" right="0.39400000000000002" top="0.748" bottom="0.748" header="0.315" footer="0.315"/>
  <pageSetup paperSize="9" scale="38" fitToHeight="0" orientation="landscape" useFirstPageNumber="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zoomScale="75" workbookViewId="0">
      <pane xSplit="1" ySplit="6" topLeftCell="B7" activePane="bottomRight" state="frozen"/>
      <selection activeCell="B7" sqref="B7:B8"/>
      <selection pane="topRight" activeCell="B7" sqref="B7:B8"/>
      <selection pane="bottomLeft" activeCell="B7" sqref="B7:B8"/>
      <selection pane="bottomRight" activeCell="B7" sqref="B7:B8"/>
    </sheetView>
  </sheetViews>
  <sheetFormatPr defaultColWidth="10" defaultRowHeight="15"/>
  <cols>
    <col min="1" max="1" width="10" style="255"/>
    <col min="2" max="2" width="49.28515625" style="255" customWidth="1"/>
    <col min="3" max="3" width="27.140625" style="255" customWidth="1"/>
    <col min="4" max="4" width="14.85546875" style="255" customWidth="1"/>
    <col min="5" max="5" width="13.7109375" style="255" customWidth="1"/>
    <col min="6" max="6" width="13.85546875" style="255" customWidth="1"/>
    <col min="7" max="7" width="15.7109375" style="255" customWidth="1"/>
    <col min="8" max="8" width="27.140625" style="255" customWidth="1"/>
    <col min="9" max="9" width="14.42578125" style="255" customWidth="1"/>
    <col min="10" max="10" width="13.28515625" style="255" customWidth="1"/>
    <col min="11" max="11" width="14.5703125" style="255" customWidth="1"/>
    <col min="12" max="12" width="14.7109375" style="255" customWidth="1"/>
    <col min="13" max="13" width="17.140625" style="255" customWidth="1"/>
    <col min="14" max="14" width="17.28515625" style="255" customWidth="1"/>
    <col min="15" max="15" width="14.42578125" style="255" customWidth="1"/>
    <col min="16" max="16" width="23.42578125" style="255" customWidth="1"/>
    <col min="17" max="17" width="21.5703125" style="255" customWidth="1"/>
    <col min="18" max="18" width="23.85546875" style="255" customWidth="1"/>
    <col min="19" max="19" width="13" style="255" customWidth="1"/>
    <col min="20" max="20" width="15.140625" style="255" customWidth="1"/>
    <col min="21" max="21" width="17.7109375" style="255" customWidth="1"/>
    <col min="22" max="16384" width="10" style="255"/>
  </cols>
  <sheetData>
    <row r="1" spans="1:21" ht="105" customHeight="1">
      <c r="C1" s="478" t="s">
        <v>153</v>
      </c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</row>
    <row r="2" spans="1:21" ht="105" customHeight="1" thickBot="1">
      <c r="C2" s="480" t="s">
        <v>229</v>
      </c>
      <c r="D2" s="480"/>
      <c r="E2" s="480"/>
      <c r="F2" s="480"/>
      <c r="G2" s="480"/>
      <c r="H2" s="480"/>
      <c r="I2" s="480"/>
      <c r="J2" s="480"/>
      <c r="K2" s="480"/>
      <c r="L2" s="480"/>
      <c r="M2" s="480"/>
      <c r="N2" s="480"/>
      <c r="O2" s="480"/>
      <c r="P2" s="480"/>
      <c r="Q2" s="480"/>
      <c r="R2" s="480"/>
      <c r="S2" s="480"/>
      <c r="T2" s="480"/>
      <c r="U2" s="480"/>
    </row>
    <row r="3" spans="1:21" ht="52.5" customHeight="1" thickBot="1">
      <c r="B3" s="465" t="s">
        <v>1</v>
      </c>
      <c r="C3" s="470" t="s">
        <v>2</v>
      </c>
      <c r="D3" s="473"/>
      <c r="E3" s="473"/>
      <c r="F3" s="473"/>
      <c r="G3" s="471"/>
      <c r="H3" s="470" t="s">
        <v>3</v>
      </c>
      <c r="I3" s="473"/>
      <c r="J3" s="473"/>
      <c r="K3" s="473"/>
      <c r="L3" s="471"/>
      <c r="M3" s="468" t="s">
        <v>4</v>
      </c>
      <c r="N3" s="468" t="s">
        <v>5</v>
      </c>
      <c r="O3" s="468" t="s">
        <v>6</v>
      </c>
      <c r="P3" s="468" t="s">
        <v>7</v>
      </c>
      <c r="Q3" s="468" t="s">
        <v>8</v>
      </c>
      <c r="R3" s="470" t="s">
        <v>9</v>
      </c>
      <c r="S3" s="473"/>
      <c r="T3" s="471"/>
      <c r="U3" s="465" t="s">
        <v>10</v>
      </c>
    </row>
    <row r="4" spans="1:21" ht="18.75" customHeight="1" thickBot="1">
      <c r="B4" s="474"/>
      <c r="C4" s="465" t="s">
        <v>11</v>
      </c>
      <c r="D4" s="470" t="s">
        <v>12</v>
      </c>
      <c r="E4" s="473"/>
      <c r="F4" s="473"/>
      <c r="G4" s="471"/>
      <c r="H4" s="475" t="s">
        <v>11</v>
      </c>
      <c r="I4" s="470" t="s">
        <v>12</v>
      </c>
      <c r="J4" s="473"/>
      <c r="K4" s="473"/>
      <c r="L4" s="471"/>
      <c r="M4" s="481"/>
      <c r="N4" s="481"/>
      <c r="O4" s="481"/>
      <c r="P4" s="481"/>
      <c r="Q4" s="481"/>
      <c r="R4" s="465" t="s">
        <v>14</v>
      </c>
      <c r="S4" s="470" t="s">
        <v>15</v>
      </c>
      <c r="T4" s="471"/>
      <c r="U4" s="474"/>
    </row>
    <row r="5" spans="1:21" ht="53.25" customHeight="1" thickBot="1">
      <c r="B5" s="474"/>
      <c r="C5" s="474"/>
      <c r="D5" s="483" t="s">
        <v>16</v>
      </c>
      <c r="E5" s="470" t="s">
        <v>17</v>
      </c>
      <c r="F5" s="471"/>
      <c r="G5" s="468" t="s">
        <v>18</v>
      </c>
      <c r="H5" s="475"/>
      <c r="I5" s="468" t="s">
        <v>16</v>
      </c>
      <c r="J5" s="470" t="s">
        <v>17</v>
      </c>
      <c r="K5" s="471"/>
      <c r="L5" s="472" t="s">
        <v>18</v>
      </c>
      <c r="M5" s="481"/>
      <c r="N5" s="481"/>
      <c r="O5" s="481"/>
      <c r="P5" s="481"/>
      <c r="Q5" s="481"/>
      <c r="R5" s="474"/>
      <c r="S5" s="468" t="s">
        <v>19</v>
      </c>
      <c r="T5" s="468" t="s">
        <v>20</v>
      </c>
      <c r="U5" s="474"/>
    </row>
    <row r="6" spans="1:21" ht="217.5" customHeight="1" thickBot="1">
      <c r="B6" s="466"/>
      <c r="C6" s="466"/>
      <c r="D6" s="484"/>
      <c r="E6" s="405" t="s">
        <v>21</v>
      </c>
      <c r="F6" s="405" t="s">
        <v>22</v>
      </c>
      <c r="G6" s="469"/>
      <c r="H6" s="475"/>
      <c r="I6" s="469"/>
      <c r="J6" s="317" t="s">
        <v>21</v>
      </c>
      <c r="K6" s="317" t="s">
        <v>22</v>
      </c>
      <c r="L6" s="472"/>
      <c r="M6" s="469"/>
      <c r="N6" s="469"/>
      <c r="O6" s="469"/>
      <c r="P6" s="469"/>
      <c r="Q6" s="469"/>
      <c r="R6" s="466"/>
      <c r="S6" s="469"/>
      <c r="T6" s="469"/>
      <c r="U6" s="466"/>
    </row>
    <row r="7" spans="1:21" ht="18">
      <c r="B7" s="465">
        <v>1</v>
      </c>
      <c r="C7" s="465">
        <v>2</v>
      </c>
      <c r="D7" s="465">
        <v>3</v>
      </c>
      <c r="E7" s="465">
        <v>4</v>
      </c>
      <c r="F7" s="318">
        <v>5</v>
      </c>
      <c r="G7" s="465">
        <v>6</v>
      </c>
      <c r="H7" s="465">
        <v>7</v>
      </c>
      <c r="I7" s="465">
        <v>8</v>
      </c>
      <c r="J7" s="465">
        <v>9</v>
      </c>
      <c r="K7" s="318">
        <v>10</v>
      </c>
      <c r="L7" s="465">
        <v>11</v>
      </c>
      <c r="M7" s="465">
        <v>12</v>
      </c>
      <c r="N7" s="465">
        <v>13</v>
      </c>
      <c r="O7" s="465">
        <v>14</v>
      </c>
      <c r="P7" s="465">
        <v>15</v>
      </c>
      <c r="Q7" s="465">
        <v>16</v>
      </c>
      <c r="R7" s="465">
        <v>17</v>
      </c>
      <c r="S7" s="318">
        <v>18</v>
      </c>
      <c r="T7" s="465">
        <v>19</v>
      </c>
      <c r="U7" s="465">
        <v>20</v>
      </c>
    </row>
    <row r="8" spans="1:21" ht="54.75" thickBot="1">
      <c r="B8" s="466"/>
      <c r="C8" s="466"/>
      <c r="D8" s="466"/>
      <c r="E8" s="466"/>
      <c r="F8" s="362" t="s">
        <v>23</v>
      </c>
      <c r="G8" s="466"/>
      <c r="H8" s="466"/>
      <c r="I8" s="466"/>
      <c r="J8" s="466"/>
      <c r="K8" s="362" t="s">
        <v>24</v>
      </c>
      <c r="L8" s="466"/>
      <c r="M8" s="466"/>
      <c r="N8" s="466"/>
      <c r="O8" s="466"/>
      <c r="P8" s="466"/>
      <c r="Q8" s="466"/>
      <c r="R8" s="466"/>
      <c r="S8" s="362" t="s">
        <v>25</v>
      </c>
      <c r="T8" s="466"/>
      <c r="U8" s="466"/>
    </row>
    <row r="9" spans="1:21" ht="75.75" thickBot="1">
      <c r="B9" s="363" t="s">
        <v>212</v>
      </c>
      <c r="C9" s="364" t="s">
        <v>213</v>
      </c>
      <c r="D9" s="406">
        <v>350</v>
      </c>
      <c r="E9" s="407">
        <v>350</v>
      </c>
      <c r="F9" s="435">
        <f>E9/D9*100</f>
        <v>100</v>
      </c>
      <c r="G9" s="362">
        <v>10</v>
      </c>
      <c r="H9" s="368" t="s">
        <v>214</v>
      </c>
      <c r="I9" s="408">
        <v>75</v>
      </c>
      <c r="J9" s="407">
        <v>70</v>
      </c>
      <c r="K9" s="435">
        <f>J9/I9*100</f>
        <v>93.333333333333329</v>
      </c>
      <c r="L9" s="362">
        <v>10</v>
      </c>
      <c r="M9" s="364" t="s">
        <v>29</v>
      </c>
      <c r="N9" s="364" t="s">
        <v>29</v>
      </c>
      <c r="O9" s="364" t="s">
        <v>30</v>
      </c>
      <c r="P9" s="372">
        <v>78587918.730000004</v>
      </c>
      <c r="Q9" s="372">
        <v>78587918.730000004</v>
      </c>
      <c r="R9" s="372">
        <v>78017537.950000003</v>
      </c>
      <c r="S9" s="371">
        <f>R9/P9*100</f>
        <v>99.274213149784984</v>
      </c>
      <c r="T9" s="371">
        <f>R9/Q9*100</f>
        <v>99.274213149784984</v>
      </c>
      <c r="U9" s="364" t="s">
        <v>215</v>
      </c>
    </row>
    <row r="10" spans="1:21" ht="126.75" hidden="1" customHeight="1">
      <c r="B10" s="363" t="s">
        <v>55</v>
      </c>
      <c r="C10" s="364" t="s">
        <v>213</v>
      </c>
      <c r="D10" s="408"/>
      <c r="E10" s="407"/>
      <c r="F10" s="435" t="e">
        <f>E10/D10*100</f>
        <v>#DIV/0!</v>
      </c>
      <c r="G10" s="362">
        <v>10</v>
      </c>
      <c r="H10" s="409" t="s">
        <v>214</v>
      </c>
      <c r="I10" s="362"/>
      <c r="J10" s="362"/>
      <c r="K10" s="435" t="e">
        <f>J10/I10*100</f>
        <v>#DIV/0!</v>
      </c>
      <c r="L10" s="362"/>
      <c r="M10" s="364" t="s">
        <v>29</v>
      </c>
      <c r="N10" s="364" t="s">
        <v>29</v>
      </c>
      <c r="O10" s="364" t="s">
        <v>30</v>
      </c>
      <c r="P10" s="372"/>
      <c r="Q10" s="372"/>
      <c r="R10" s="410"/>
      <c r="S10" s="371" t="e">
        <f>R10/P10*100</f>
        <v>#DIV/0!</v>
      </c>
      <c r="T10" s="371" t="e">
        <f>R10/Q10*100</f>
        <v>#DIV/0!</v>
      </c>
      <c r="U10" s="364" t="s">
        <v>215</v>
      </c>
    </row>
    <row r="11" spans="1:21" ht="75.75" thickBot="1">
      <c r="B11" s="411" t="s">
        <v>136</v>
      </c>
      <c r="C11" s="412" t="s">
        <v>213</v>
      </c>
      <c r="D11" s="413">
        <v>350</v>
      </c>
      <c r="E11" s="414">
        <v>350</v>
      </c>
      <c r="F11" s="436">
        <f>E11/D11*100</f>
        <v>100</v>
      </c>
      <c r="G11" s="323">
        <v>10</v>
      </c>
      <c r="H11" s="416" t="s">
        <v>214</v>
      </c>
      <c r="I11" s="318">
        <v>75</v>
      </c>
      <c r="J11" s="318">
        <v>70</v>
      </c>
      <c r="K11" s="436">
        <f>J11/I11*100</f>
        <v>93.333333333333329</v>
      </c>
      <c r="L11" s="318">
        <v>10</v>
      </c>
      <c r="M11" s="412" t="s">
        <v>29</v>
      </c>
      <c r="N11" s="412" t="s">
        <v>29</v>
      </c>
      <c r="O11" s="412" t="s">
        <v>30</v>
      </c>
      <c r="P11" s="418">
        <v>6119896.8200000003</v>
      </c>
      <c r="Q11" s="418">
        <v>6119896.8200000003</v>
      </c>
      <c r="R11" s="419">
        <v>5949523.3399999999</v>
      </c>
      <c r="S11" s="417">
        <f>R11/P11*100</f>
        <v>97.216072672284042</v>
      </c>
      <c r="T11" s="417">
        <f>R11/Q11*100</f>
        <v>97.216072672284042</v>
      </c>
      <c r="U11" s="364" t="s">
        <v>215</v>
      </c>
    </row>
    <row r="12" spans="1:21" ht="18">
      <c r="A12" s="431"/>
      <c r="B12" s="420" t="s">
        <v>217</v>
      </c>
      <c r="C12" s="421"/>
      <c r="D12" s="422"/>
      <c r="E12" s="422"/>
      <c r="F12" s="423"/>
      <c r="G12" s="421"/>
      <c r="H12" s="424"/>
      <c r="I12" s="421"/>
      <c r="J12" s="421"/>
      <c r="K12" s="425"/>
      <c r="L12" s="421"/>
      <c r="M12" s="421"/>
      <c r="N12" s="421"/>
      <c r="O12" s="421"/>
      <c r="P12" s="426">
        <f>P9+P11</f>
        <v>84707815.550000012</v>
      </c>
      <c r="Q12" s="426">
        <f>Q9+Q11</f>
        <v>84707815.550000012</v>
      </c>
      <c r="R12" s="426">
        <f>R9+R11</f>
        <v>83967061.290000007</v>
      </c>
      <c r="S12" s="425"/>
      <c r="T12" s="425"/>
      <c r="U12" s="430"/>
    </row>
    <row r="13" spans="1:21" ht="18">
      <c r="B13" s="375"/>
      <c r="C13" s="324"/>
      <c r="D13" s="326"/>
      <c r="E13" s="326"/>
      <c r="F13" s="327"/>
      <c r="G13" s="324"/>
      <c r="H13" s="376"/>
      <c r="I13" s="324"/>
      <c r="J13" s="324"/>
      <c r="K13" s="377"/>
      <c r="L13" s="324"/>
      <c r="M13" s="324"/>
      <c r="N13" s="324"/>
      <c r="O13" s="324"/>
      <c r="P13" s="378"/>
      <c r="Q13" s="378"/>
      <c r="R13" s="378"/>
      <c r="S13" s="377"/>
      <c r="T13" s="377"/>
      <c r="U13" s="324"/>
    </row>
    <row r="14" spans="1:21" ht="18">
      <c r="B14" s="375"/>
      <c r="C14" s="324"/>
      <c r="D14" s="326"/>
      <c r="E14" s="326"/>
      <c r="F14" s="327"/>
      <c r="G14" s="324"/>
      <c r="H14" s="376"/>
      <c r="I14" s="324"/>
      <c r="J14" s="324"/>
      <c r="K14" s="377"/>
      <c r="L14" s="324"/>
      <c r="M14" s="324"/>
      <c r="N14" s="324"/>
      <c r="O14" s="324"/>
      <c r="P14" s="378"/>
      <c r="Q14" s="378"/>
      <c r="R14" s="378"/>
      <c r="S14" s="377"/>
      <c r="T14" s="377"/>
      <c r="U14" s="324"/>
    </row>
    <row r="18" spans="2:8" ht="23.25">
      <c r="B18" s="307" t="s">
        <v>170</v>
      </c>
      <c r="C18" s="307"/>
      <c r="D18" s="358"/>
      <c r="E18" s="427"/>
      <c r="F18" s="427"/>
      <c r="H18" s="427" t="s">
        <v>164</v>
      </c>
    </row>
    <row r="19" spans="2:8" ht="23.25">
      <c r="B19" s="307"/>
      <c r="C19" s="308"/>
      <c r="D19" s="482" t="s">
        <v>46</v>
      </c>
      <c r="E19" s="482"/>
      <c r="F19" s="428"/>
      <c r="H19" s="429" t="s">
        <v>47</v>
      </c>
    </row>
    <row r="20" spans="2:8" ht="23.25">
      <c r="B20" s="307"/>
      <c r="C20" s="308"/>
      <c r="D20" s="309"/>
      <c r="E20" s="308"/>
      <c r="F20" s="308"/>
    </row>
    <row r="21" spans="2:8" ht="23.25">
      <c r="B21" s="307"/>
      <c r="C21" s="308"/>
      <c r="D21" s="309"/>
      <c r="E21" s="308"/>
      <c r="F21" s="308"/>
    </row>
    <row r="22" spans="2:8" ht="23.25">
      <c r="B22" s="307"/>
      <c r="C22" s="307"/>
      <c r="D22" s="307"/>
      <c r="E22" s="309"/>
      <c r="F22" s="309"/>
    </row>
    <row r="23" spans="2:8" ht="23.25">
      <c r="B23" s="307"/>
      <c r="C23" s="307"/>
      <c r="D23" s="307"/>
      <c r="E23" s="309"/>
      <c r="F23" s="309"/>
      <c r="H23" s="309"/>
    </row>
    <row r="24" spans="2:8" ht="23.25">
      <c r="B24" s="307" t="s">
        <v>61</v>
      </c>
      <c r="C24" s="312"/>
      <c r="D24" s="309"/>
      <c r="E24" s="467" t="s">
        <v>230</v>
      </c>
      <c r="F24" s="467"/>
      <c r="H24" s="309"/>
    </row>
    <row r="25" spans="2:8" ht="23.25">
      <c r="B25" s="307"/>
      <c r="C25" s="308" t="s">
        <v>46</v>
      </c>
      <c r="D25" s="309"/>
      <c r="E25" s="464" t="s">
        <v>47</v>
      </c>
      <c r="F25" s="464"/>
    </row>
  </sheetData>
  <mergeCells count="46">
    <mergeCell ref="C1:U1"/>
    <mergeCell ref="C2:U2"/>
    <mergeCell ref="B3:B6"/>
    <mergeCell ref="C3:G3"/>
    <mergeCell ref="H3:L3"/>
    <mergeCell ref="M3:M6"/>
    <mergeCell ref="N3:N6"/>
    <mergeCell ref="O3:O6"/>
    <mergeCell ref="P3:P6"/>
    <mergeCell ref="Q3:Q6"/>
    <mergeCell ref="T5:T6"/>
    <mergeCell ref="R3:T3"/>
    <mergeCell ref="U3:U6"/>
    <mergeCell ref="C4:C6"/>
    <mergeCell ref="D4:G4"/>
    <mergeCell ref="H4:H6"/>
    <mergeCell ref="I4:L4"/>
    <mergeCell ref="R4:R6"/>
    <mergeCell ref="S4:T4"/>
    <mergeCell ref="D5:D6"/>
    <mergeCell ref="E5:F5"/>
    <mergeCell ref="G5:G6"/>
    <mergeCell ref="I5:I6"/>
    <mergeCell ref="J5:K5"/>
    <mergeCell ref="L5:L6"/>
    <mergeCell ref="S5:S6"/>
    <mergeCell ref="B7:B8"/>
    <mergeCell ref="C7:C8"/>
    <mergeCell ref="D7:D8"/>
    <mergeCell ref="E7:E8"/>
    <mergeCell ref="G7:G8"/>
    <mergeCell ref="T7:T8"/>
    <mergeCell ref="U7:U8"/>
    <mergeCell ref="D19:E19"/>
    <mergeCell ref="I7:I8"/>
    <mergeCell ref="J7:J8"/>
    <mergeCell ref="L7:L8"/>
    <mergeCell ref="M7:M8"/>
    <mergeCell ref="N7:N8"/>
    <mergeCell ref="O7:O8"/>
    <mergeCell ref="H7:H8"/>
    <mergeCell ref="E24:F24"/>
    <mergeCell ref="E25:F25"/>
    <mergeCell ref="P7:P8"/>
    <mergeCell ref="Q7:Q8"/>
    <mergeCell ref="R7:R8"/>
  </mergeCells>
  <pageMargins left="0.39400000000000002" right="0.39400000000000002" top="0.748" bottom="0.748" header="0.315" footer="0.315"/>
  <pageSetup paperSize="9" scale="37" fitToHeight="0" orientation="landscape" useFirstPageNumber="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zoomScale="75" workbookViewId="0">
      <pane xSplit="1" ySplit="6" topLeftCell="B7" activePane="bottomRight" state="frozen"/>
      <selection activeCell="B7" sqref="B7:B8"/>
      <selection pane="topRight" activeCell="B7" sqref="B7:B8"/>
      <selection pane="bottomLeft" activeCell="B7" sqref="B7:B8"/>
      <selection pane="bottomRight" activeCell="B7" sqref="B7:B8"/>
    </sheetView>
  </sheetViews>
  <sheetFormatPr defaultColWidth="10" defaultRowHeight="15"/>
  <cols>
    <col min="1" max="1" width="10" style="255"/>
    <col min="2" max="2" width="49.28515625" style="255" customWidth="1"/>
    <col min="3" max="3" width="27.140625" style="255" customWidth="1"/>
    <col min="4" max="4" width="14.85546875" style="255" customWidth="1"/>
    <col min="5" max="5" width="13.7109375" style="255" customWidth="1"/>
    <col min="6" max="6" width="15" style="255" customWidth="1"/>
    <col min="7" max="7" width="15.7109375" style="255" customWidth="1"/>
    <col min="8" max="8" width="27.140625" style="255" customWidth="1"/>
    <col min="9" max="9" width="14.42578125" style="255" customWidth="1"/>
    <col min="10" max="11" width="14" style="255" customWidth="1"/>
    <col min="12" max="12" width="13.7109375" style="255" customWidth="1"/>
    <col min="13" max="13" width="20.28515625" style="255" customWidth="1"/>
    <col min="14" max="14" width="17.28515625" style="255" customWidth="1"/>
    <col min="15" max="15" width="14.42578125" style="255" customWidth="1"/>
    <col min="16" max="16" width="23.42578125" style="255" customWidth="1"/>
    <col min="17" max="17" width="21.5703125" style="255" customWidth="1"/>
    <col min="18" max="18" width="21.42578125" style="255" customWidth="1"/>
    <col min="19" max="19" width="13" style="255" customWidth="1"/>
    <col min="20" max="20" width="15.140625" style="255" customWidth="1"/>
    <col min="21" max="21" width="17.7109375" style="255" customWidth="1"/>
    <col min="22" max="16384" width="10" style="255"/>
  </cols>
  <sheetData>
    <row r="1" spans="1:21" ht="103.5" customHeight="1">
      <c r="C1" s="478" t="s">
        <v>153</v>
      </c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</row>
    <row r="2" spans="1:21" ht="105" customHeight="1" thickBot="1">
      <c r="C2" s="480" t="s">
        <v>231</v>
      </c>
      <c r="D2" s="480"/>
      <c r="E2" s="480"/>
      <c r="F2" s="480"/>
      <c r="G2" s="480"/>
      <c r="H2" s="480"/>
      <c r="I2" s="480"/>
      <c r="J2" s="480"/>
      <c r="K2" s="480"/>
      <c r="L2" s="480"/>
      <c r="M2" s="480"/>
      <c r="N2" s="480"/>
      <c r="O2" s="480"/>
      <c r="P2" s="480"/>
      <c r="Q2" s="480"/>
      <c r="R2" s="480"/>
      <c r="S2" s="480"/>
      <c r="T2" s="480"/>
      <c r="U2" s="480"/>
    </row>
    <row r="3" spans="1:21" ht="52.5" customHeight="1" thickBot="1">
      <c r="B3" s="465" t="s">
        <v>1</v>
      </c>
      <c r="C3" s="470" t="s">
        <v>2</v>
      </c>
      <c r="D3" s="473"/>
      <c r="E3" s="473"/>
      <c r="F3" s="473"/>
      <c r="G3" s="471"/>
      <c r="H3" s="470" t="s">
        <v>3</v>
      </c>
      <c r="I3" s="473"/>
      <c r="J3" s="473"/>
      <c r="K3" s="473"/>
      <c r="L3" s="471"/>
      <c r="M3" s="468" t="s">
        <v>4</v>
      </c>
      <c r="N3" s="468" t="s">
        <v>5</v>
      </c>
      <c r="O3" s="468" t="s">
        <v>6</v>
      </c>
      <c r="P3" s="468" t="s">
        <v>7</v>
      </c>
      <c r="Q3" s="468" t="s">
        <v>8</v>
      </c>
      <c r="R3" s="470" t="s">
        <v>9</v>
      </c>
      <c r="S3" s="473"/>
      <c r="T3" s="471"/>
      <c r="U3" s="465" t="s">
        <v>10</v>
      </c>
    </row>
    <row r="4" spans="1:21" ht="20.25" customHeight="1" thickBot="1">
      <c r="B4" s="474"/>
      <c r="C4" s="465" t="s">
        <v>11</v>
      </c>
      <c r="D4" s="470" t="s">
        <v>12</v>
      </c>
      <c r="E4" s="473"/>
      <c r="F4" s="473"/>
      <c r="G4" s="471"/>
      <c r="H4" s="475" t="s">
        <v>11</v>
      </c>
      <c r="I4" s="470" t="s">
        <v>12</v>
      </c>
      <c r="J4" s="473"/>
      <c r="K4" s="473"/>
      <c r="L4" s="471"/>
      <c r="M4" s="481"/>
      <c r="N4" s="481"/>
      <c r="O4" s="481"/>
      <c r="P4" s="481"/>
      <c r="Q4" s="481"/>
      <c r="R4" s="465" t="s">
        <v>14</v>
      </c>
      <c r="S4" s="470" t="s">
        <v>15</v>
      </c>
      <c r="T4" s="471"/>
      <c r="U4" s="474"/>
    </row>
    <row r="5" spans="1:21" ht="53.25" customHeight="1" thickBot="1">
      <c r="B5" s="474"/>
      <c r="C5" s="474"/>
      <c r="D5" s="483" t="s">
        <v>16</v>
      </c>
      <c r="E5" s="470" t="s">
        <v>17</v>
      </c>
      <c r="F5" s="471"/>
      <c r="G5" s="468" t="s">
        <v>18</v>
      </c>
      <c r="H5" s="475"/>
      <c r="I5" s="468" t="s">
        <v>16</v>
      </c>
      <c r="J5" s="470" t="s">
        <v>17</v>
      </c>
      <c r="K5" s="471"/>
      <c r="L5" s="472" t="s">
        <v>18</v>
      </c>
      <c r="M5" s="481"/>
      <c r="N5" s="481"/>
      <c r="O5" s="481"/>
      <c r="P5" s="481"/>
      <c r="Q5" s="481"/>
      <c r="R5" s="474"/>
      <c r="S5" s="468" t="s">
        <v>19</v>
      </c>
      <c r="T5" s="468" t="s">
        <v>20</v>
      </c>
      <c r="U5" s="474"/>
    </row>
    <row r="6" spans="1:21" ht="217.5" customHeight="1" thickBot="1">
      <c r="B6" s="466"/>
      <c r="C6" s="466"/>
      <c r="D6" s="484"/>
      <c r="E6" s="405" t="s">
        <v>21</v>
      </c>
      <c r="F6" s="405" t="s">
        <v>22</v>
      </c>
      <c r="G6" s="469"/>
      <c r="H6" s="475"/>
      <c r="I6" s="469"/>
      <c r="J6" s="317" t="s">
        <v>21</v>
      </c>
      <c r="K6" s="317" t="s">
        <v>22</v>
      </c>
      <c r="L6" s="472"/>
      <c r="M6" s="469"/>
      <c r="N6" s="469"/>
      <c r="O6" s="469"/>
      <c r="P6" s="469"/>
      <c r="Q6" s="469"/>
      <c r="R6" s="466"/>
      <c r="S6" s="469"/>
      <c r="T6" s="469"/>
      <c r="U6" s="466"/>
    </row>
    <row r="7" spans="1:21" ht="18">
      <c r="B7" s="465">
        <v>1</v>
      </c>
      <c r="C7" s="465">
        <v>2</v>
      </c>
      <c r="D7" s="465">
        <v>3</v>
      </c>
      <c r="E7" s="465">
        <v>4</v>
      </c>
      <c r="F7" s="318">
        <v>5</v>
      </c>
      <c r="G7" s="465">
        <v>6</v>
      </c>
      <c r="H7" s="465">
        <v>7</v>
      </c>
      <c r="I7" s="465">
        <v>8</v>
      </c>
      <c r="J7" s="465">
        <v>9</v>
      </c>
      <c r="K7" s="318">
        <v>10</v>
      </c>
      <c r="L7" s="465">
        <v>11</v>
      </c>
      <c r="M7" s="465">
        <v>12</v>
      </c>
      <c r="N7" s="465">
        <v>13</v>
      </c>
      <c r="O7" s="465">
        <v>14</v>
      </c>
      <c r="P7" s="465">
        <v>15</v>
      </c>
      <c r="Q7" s="465">
        <v>16</v>
      </c>
      <c r="R7" s="465">
        <v>17</v>
      </c>
      <c r="S7" s="318">
        <v>18</v>
      </c>
      <c r="T7" s="465">
        <v>19</v>
      </c>
      <c r="U7" s="465">
        <v>20</v>
      </c>
    </row>
    <row r="8" spans="1:21" ht="54.75" thickBot="1">
      <c r="B8" s="466"/>
      <c r="C8" s="466"/>
      <c r="D8" s="466"/>
      <c r="E8" s="466"/>
      <c r="F8" s="362" t="s">
        <v>23</v>
      </c>
      <c r="G8" s="466"/>
      <c r="H8" s="466"/>
      <c r="I8" s="466"/>
      <c r="J8" s="466"/>
      <c r="K8" s="362" t="s">
        <v>24</v>
      </c>
      <c r="L8" s="466"/>
      <c r="M8" s="474"/>
      <c r="N8" s="466"/>
      <c r="O8" s="466"/>
      <c r="P8" s="466"/>
      <c r="Q8" s="466"/>
      <c r="R8" s="466"/>
      <c r="S8" s="362" t="s">
        <v>25</v>
      </c>
      <c r="T8" s="466"/>
      <c r="U8" s="466"/>
    </row>
    <row r="9" spans="1:21" ht="75.75" thickBot="1">
      <c r="B9" s="363" t="s">
        <v>212</v>
      </c>
      <c r="C9" s="364" t="s">
        <v>213</v>
      </c>
      <c r="D9" s="406">
        <v>250</v>
      </c>
      <c r="E9" s="407">
        <v>184</v>
      </c>
      <c r="F9" s="437">
        <f>E9/D9*100</f>
        <v>73.599999999999994</v>
      </c>
      <c r="G9" s="364">
        <v>10</v>
      </c>
      <c r="H9" s="368" t="s">
        <v>214</v>
      </c>
      <c r="I9" s="408">
        <v>75</v>
      </c>
      <c r="J9" s="407">
        <v>46</v>
      </c>
      <c r="K9" s="438">
        <f>J9/I9*100</f>
        <v>61.333333333333329</v>
      </c>
      <c r="L9" s="439">
        <v>10</v>
      </c>
      <c r="M9" s="440" t="s">
        <v>29</v>
      </c>
      <c r="N9" s="364" t="s">
        <v>29</v>
      </c>
      <c r="O9" s="364" t="s">
        <v>30</v>
      </c>
      <c r="P9" s="372">
        <v>49896067.219999999</v>
      </c>
      <c r="Q9" s="372">
        <v>49896067.219999999</v>
      </c>
      <c r="R9" s="372">
        <v>49307791.280000001</v>
      </c>
      <c r="S9" s="371">
        <f>R9/P9*100</f>
        <v>98.820997379600698</v>
      </c>
      <c r="T9" s="371">
        <f>R9/Q9*100</f>
        <v>98.820997379600698</v>
      </c>
      <c r="U9" s="364" t="s">
        <v>215</v>
      </c>
    </row>
    <row r="10" spans="1:21" ht="126.75" hidden="1" customHeight="1">
      <c r="B10" s="363" t="s">
        <v>55</v>
      </c>
      <c r="C10" s="364" t="s">
        <v>213</v>
      </c>
      <c r="D10" s="408"/>
      <c r="E10" s="407"/>
      <c r="F10" s="367" t="e">
        <f>E10/D10*100</f>
        <v>#DIV/0!</v>
      </c>
      <c r="G10" s="364">
        <v>10</v>
      </c>
      <c r="H10" s="409" t="s">
        <v>214</v>
      </c>
      <c r="I10" s="362"/>
      <c r="J10" s="362"/>
      <c r="K10" s="438" t="e">
        <f>J10/I10*100</f>
        <v>#DIV/0!</v>
      </c>
      <c r="L10" s="364"/>
      <c r="M10" s="412" t="s">
        <v>72</v>
      </c>
      <c r="N10" s="364" t="s">
        <v>29</v>
      </c>
      <c r="O10" s="364" t="s">
        <v>30</v>
      </c>
      <c r="P10" s="372"/>
      <c r="Q10" s="372"/>
      <c r="R10" s="410"/>
      <c r="S10" s="371" t="e">
        <f>R10/P10*100</f>
        <v>#DIV/0!</v>
      </c>
      <c r="T10" s="371" t="e">
        <f>R10/Q10*100</f>
        <v>#DIV/0!</v>
      </c>
      <c r="U10" s="364" t="s">
        <v>215</v>
      </c>
    </row>
    <row r="11" spans="1:21" ht="75.75" thickBot="1">
      <c r="B11" s="411" t="s">
        <v>136</v>
      </c>
      <c r="C11" s="412" t="s">
        <v>213</v>
      </c>
      <c r="D11" s="413">
        <v>250</v>
      </c>
      <c r="E11" s="414">
        <v>184</v>
      </c>
      <c r="F11" s="441">
        <f>E11/D11*100</f>
        <v>73.599999999999994</v>
      </c>
      <c r="G11" s="324">
        <v>10</v>
      </c>
      <c r="H11" s="416" t="s">
        <v>214</v>
      </c>
      <c r="I11" s="318">
        <v>75</v>
      </c>
      <c r="J11" s="318">
        <v>46</v>
      </c>
      <c r="K11" s="442">
        <f>J11/I11*100</f>
        <v>61.333333333333329</v>
      </c>
      <c r="L11" s="412">
        <v>10</v>
      </c>
      <c r="M11" s="412" t="s">
        <v>29</v>
      </c>
      <c r="N11" s="412" t="s">
        <v>29</v>
      </c>
      <c r="O11" s="412" t="s">
        <v>30</v>
      </c>
      <c r="P11" s="418">
        <v>4842759.42</v>
      </c>
      <c r="Q11" s="418">
        <v>4842759.42</v>
      </c>
      <c r="R11" s="419">
        <v>4667040.6399999997</v>
      </c>
      <c r="S11" s="417">
        <f>R11/P11*100</f>
        <v>96.371515395245453</v>
      </c>
      <c r="T11" s="417">
        <f>R11/Q11*100</f>
        <v>96.371515395245453</v>
      </c>
      <c r="U11" s="364" t="s">
        <v>215</v>
      </c>
    </row>
    <row r="12" spans="1:21" ht="18">
      <c r="A12" s="431"/>
      <c r="B12" s="420" t="s">
        <v>217</v>
      </c>
      <c r="C12" s="421"/>
      <c r="D12" s="422"/>
      <c r="E12" s="422"/>
      <c r="F12" s="423"/>
      <c r="G12" s="421"/>
      <c r="H12" s="424"/>
      <c r="I12" s="421"/>
      <c r="J12" s="421"/>
      <c r="K12" s="425"/>
      <c r="L12" s="421"/>
      <c r="M12" s="421"/>
      <c r="N12" s="421"/>
      <c r="O12" s="421"/>
      <c r="P12" s="426">
        <f>P9+P11</f>
        <v>54738826.640000001</v>
      </c>
      <c r="Q12" s="426">
        <f>Q9+Q11</f>
        <v>54738826.640000001</v>
      </c>
      <c r="R12" s="426">
        <f>R9+R11</f>
        <v>53974831.920000002</v>
      </c>
      <c r="S12" s="425"/>
      <c r="T12" s="425"/>
      <c r="U12" s="430"/>
    </row>
    <row r="13" spans="1:21" ht="18">
      <c r="B13" s="375"/>
      <c r="C13" s="324"/>
      <c r="D13" s="326"/>
      <c r="E13" s="326"/>
      <c r="F13" s="327"/>
      <c r="G13" s="324"/>
      <c r="H13" s="376"/>
      <c r="I13" s="324"/>
      <c r="J13" s="324"/>
      <c r="K13" s="377"/>
      <c r="L13" s="324"/>
      <c r="M13" s="324"/>
      <c r="N13" s="324"/>
      <c r="O13" s="324"/>
      <c r="P13" s="378"/>
      <c r="Q13" s="378"/>
      <c r="R13" s="378"/>
      <c r="S13" s="377"/>
      <c r="T13" s="377"/>
      <c r="U13" s="324"/>
    </row>
    <row r="14" spans="1:21" ht="18">
      <c r="B14" s="375"/>
      <c r="C14" s="324"/>
      <c r="D14" s="326"/>
      <c r="E14" s="326"/>
      <c r="F14" s="327"/>
      <c r="G14" s="324"/>
      <c r="H14" s="376"/>
      <c r="I14" s="324"/>
      <c r="J14" s="324"/>
      <c r="K14" s="377"/>
      <c r="L14" s="324"/>
      <c r="M14" s="324"/>
      <c r="N14" s="324"/>
      <c r="O14" s="324"/>
      <c r="P14" s="378"/>
      <c r="Q14" s="378"/>
      <c r="R14" s="378"/>
      <c r="S14" s="377"/>
      <c r="T14" s="377"/>
      <c r="U14" s="324"/>
    </row>
    <row r="18" spans="2:8" ht="23.25">
      <c r="B18" s="307" t="s">
        <v>170</v>
      </c>
      <c r="C18" s="307"/>
      <c r="D18" s="358"/>
      <c r="E18" s="427"/>
      <c r="F18" s="427"/>
      <c r="H18" s="427" t="s">
        <v>164</v>
      </c>
    </row>
    <row r="19" spans="2:8" ht="23.25">
      <c r="B19" s="307"/>
      <c r="C19" s="308"/>
      <c r="D19" s="482" t="s">
        <v>46</v>
      </c>
      <c r="E19" s="482"/>
      <c r="F19" s="428"/>
      <c r="H19" s="429" t="s">
        <v>47</v>
      </c>
    </row>
    <row r="20" spans="2:8" ht="23.25">
      <c r="B20" s="307"/>
      <c r="C20" s="308"/>
      <c r="D20" s="309"/>
      <c r="E20" s="308"/>
      <c r="F20" s="308"/>
    </row>
    <row r="21" spans="2:8" ht="23.25">
      <c r="B21" s="307"/>
      <c r="C21" s="308"/>
      <c r="D21" s="309"/>
      <c r="E21" s="308"/>
      <c r="F21" s="308"/>
    </row>
    <row r="22" spans="2:8" ht="23.25">
      <c r="B22" s="307"/>
      <c r="C22" s="307"/>
      <c r="D22" s="307"/>
      <c r="E22" s="309"/>
      <c r="F22" s="309"/>
    </row>
    <row r="23" spans="2:8" ht="23.25">
      <c r="B23" s="307"/>
      <c r="C23" s="307"/>
      <c r="D23" s="307"/>
      <c r="E23" s="309"/>
      <c r="F23" s="309"/>
    </row>
    <row r="24" spans="2:8" ht="23.25">
      <c r="B24" s="307" t="s">
        <v>61</v>
      </c>
      <c r="C24" s="312"/>
      <c r="D24" s="309"/>
      <c r="E24" s="467" t="s">
        <v>232</v>
      </c>
      <c r="F24" s="467"/>
      <c r="H24" s="309"/>
    </row>
    <row r="25" spans="2:8" ht="23.25">
      <c r="B25" s="307"/>
      <c r="C25" s="308" t="s">
        <v>46</v>
      </c>
      <c r="D25" s="309"/>
      <c r="E25" s="464" t="s">
        <v>47</v>
      </c>
      <c r="F25" s="464"/>
    </row>
  </sheetData>
  <mergeCells count="46">
    <mergeCell ref="C1:U1"/>
    <mergeCell ref="C2:U2"/>
    <mergeCell ref="B3:B6"/>
    <mergeCell ref="C3:G3"/>
    <mergeCell ref="H3:L3"/>
    <mergeCell ref="M3:M6"/>
    <mergeCell ref="N3:N6"/>
    <mergeCell ref="O3:O6"/>
    <mergeCell ref="P3:P6"/>
    <mergeCell ref="Q3:Q6"/>
    <mergeCell ref="T5:T6"/>
    <mergeCell ref="R3:T3"/>
    <mergeCell ref="U3:U6"/>
    <mergeCell ref="C4:C6"/>
    <mergeCell ref="D4:G4"/>
    <mergeCell ref="H4:H6"/>
    <mergeCell ref="I4:L4"/>
    <mergeCell ref="R4:R6"/>
    <mergeCell ref="S4:T4"/>
    <mergeCell ref="D5:D6"/>
    <mergeCell ref="E5:F5"/>
    <mergeCell ref="G5:G6"/>
    <mergeCell ref="I5:I6"/>
    <mergeCell ref="J5:K5"/>
    <mergeCell ref="L5:L6"/>
    <mergeCell ref="S5:S6"/>
    <mergeCell ref="B7:B8"/>
    <mergeCell ref="C7:C8"/>
    <mergeCell ref="D7:D8"/>
    <mergeCell ref="E7:E8"/>
    <mergeCell ref="G7:G8"/>
    <mergeCell ref="T7:T8"/>
    <mergeCell ref="U7:U8"/>
    <mergeCell ref="D19:E19"/>
    <mergeCell ref="I7:I8"/>
    <mergeCell ref="J7:J8"/>
    <mergeCell ref="L7:L8"/>
    <mergeCell ref="M7:M8"/>
    <mergeCell ref="N7:N8"/>
    <mergeCell ref="O7:O8"/>
    <mergeCell ref="H7:H8"/>
    <mergeCell ref="E24:F24"/>
    <mergeCell ref="E25:F25"/>
    <mergeCell ref="P7:P8"/>
    <mergeCell ref="Q7:Q8"/>
    <mergeCell ref="R7:R8"/>
  </mergeCells>
  <pageMargins left="0.39400000000000002" right="0.39400000000000002" top="0.748" bottom="0.748" header="0.315" footer="0.315"/>
  <pageSetup paperSize="9" scale="37" fitToHeight="0" orientation="landscape" useFirstPageNumber="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zoomScale="75" workbookViewId="0">
      <pane xSplit="1" ySplit="6" topLeftCell="B7" activePane="bottomRight" state="frozen"/>
      <selection activeCell="B7" sqref="B7:B8"/>
      <selection pane="topRight" activeCell="B7" sqref="B7:B8"/>
      <selection pane="bottomLeft" activeCell="B7" sqref="B7:B8"/>
      <selection pane="bottomRight" activeCell="B7" sqref="B7:B8"/>
    </sheetView>
  </sheetViews>
  <sheetFormatPr defaultColWidth="10" defaultRowHeight="15"/>
  <cols>
    <col min="1" max="1" width="10" style="255"/>
    <col min="2" max="2" width="49.28515625" style="255" customWidth="1"/>
    <col min="3" max="3" width="27.140625" style="255" customWidth="1"/>
    <col min="4" max="4" width="14.85546875" style="255" customWidth="1"/>
    <col min="5" max="5" width="13.7109375" style="255" customWidth="1"/>
    <col min="6" max="6" width="13.85546875" style="255" customWidth="1"/>
    <col min="7" max="7" width="15.7109375" style="255" customWidth="1"/>
    <col min="8" max="8" width="27.140625" style="255" customWidth="1"/>
    <col min="9" max="9" width="14.42578125" style="255" customWidth="1"/>
    <col min="10" max="10" width="13.85546875" style="255" customWidth="1"/>
    <col min="11" max="11" width="14" style="255" customWidth="1"/>
    <col min="12" max="12" width="13.85546875" style="255" customWidth="1"/>
    <col min="13" max="13" width="17.140625" style="255" customWidth="1"/>
    <col min="14" max="14" width="17.28515625" style="255" customWidth="1"/>
    <col min="15" max="15" width="14.42578125" style="255" customWidth="1"/>
    <col min="16" max="16" width="23.42578125" style="255" customWidth="1"/>
    <col min="17" max="17" width="21.5703125" style="255" customWidth="1"/>
    <col min="18" max="18" width="19.28515625" style="255" customWidth="1"/>
    <col min="19" max="19" width="13" style="255" customWidth="1"/>
    <col min="20" max="20" width="15.140625" style="255" customWidth="1"/>
    <col min="21" max="21" width="17.7109375" style="255" customWidth="1"/>
    <col min="22" max="16384" width="10" style="255"/>
  </cols>
  <sheetData>
    <row r="1" spans="1:21" ht="103.5" customHeight="1">
      <c r="C1" s="478" t="s">
        <v>153</v>
      </c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</row>
    <row r="2" spans="1:21" ht="64.5" customHeight="1" thickBot="1">
      <c r="C2" s="480" t="s">
        <v>233</v>
      </c>
      <c r="D2" s="480"/>
      <c r="E2" s="480"/>
      <c r="F2" s="480"/>
      <c r="G2" s="480"/>
      <c r="H2" s="480"/>
      <c r="I2" s="480"/>
      <c r="J2" s="480"/>
      <c r="K2" s="480"/>
      <c r="L2" s="480"/>
      <c r="M2" s="480"/>
      <c r="N2" s="480"/>
      <c r="O2" s="480"/>
      <c r="P2" s="480"/>
      <c r="Q2" s="480"/>
      <c r="R2" s="480"/>
      <c r="S2" s="480"/>
      <c r="T2" s="480"/>
      <c r="U2" s="480"/>
    </row>
    <row r="3" spans="1:21" ht="52.5" customHeight="1" thickBot="1">
      <c r="B3" s="465" t="s">
        <v>1</v>
      </c>
      <c r="C3" s="470" t="s">
        <v>2</v>
      </c>
      <c r="D3" s="473"/>
      <c r="E3" s="473"/>
      <c r="F3" s="473"/>
      <c r="G3" s="471"/>
      <c r="H3" s="470" t="s">
        <v>3</v>
      </c>
      <c r="I3" s="473"/>
      <c r="J3" s="473"/>
      <c r="K3" s="473"/>
      <c r="L3" s="471"/>
      <c r="M3" s="468" t="s">
        <v>4</v>
      </c>
      <c r="N3" s="468" t="s">
        <v>5</v>
      </c>
      <c r="O3" s="468" t="s">
        <v>6</v>
      </c>
      <c r="P3" s="468" t="s">
        <v>7</v>
      </c>
      <c r="Q3" s="468" t="s">
        <v>8</v>
      </c>
      <c r="R3" s="470" t="s">
        <v>9</v>
      </c>
      <c r="S3" s="473"/>
      <c r="T3" s="471"/>
      <c r="U3" s="465" t="s">
        <v>10</v>
      </c>
    </row>
    <row r="4" spans="1:21" ht="21" customHeight="1" thickBot="1">
      <c r="B4" s="474"/>
      <c r="C4" s="465" t="s">
        <v>11</v>
      </c>
      <c r="D4" s="470" t="s">
        <v>12</v>
      </c>
      <c r="E4" s="473"/>
      <c r="F4" s="473"/>
      <c r="G4" s="471"/>
      <c r="H4" s="475" t="s">
        <v>11</v>
      </c>
      <c r="I4" s="470" t="s">
        <v>12</v>
      </c>
      <c r="J4" s="473"/>
      <c r="K4" s="473"/>
      <c r="L4" s="471"/>
      <c r="M4" s="481"/>
      <c r="N4" s="481"/>
      <c r="O4" s="481"/>
      <c r="P4" s="481"/>
      <c r="Q4" s="481"/>
      <c r="R4" s="465" t="s">
        <v>14</v>
      </c>
      <c r="S4" s="470" t="s">
        <v>15</v>
      </c>
      <c r="T4" s="471"/>
      <c r="U4" s="474"/>
    </row>
    <row r="5" spans="1:21" ht="53.25" customHeight="1" thickBot="1">
      <c r="B5" s="474"/>
      <c r="C5" s="474"/>
      <c r="D5" s="483" t="s">
        <v>16</v>
      </c>
      <c r="E5" s="470" t="s">
        <v>17</v>
      </c>
      <c r="F5" s="471"/>
      <c r="G5" s="468" t="s">
        <v>18</v>
      </c>
      <c r="H5" s="475"/>
      <c r="I5" s="468" t="s">
        <v>16</v>
      </c>
      <c r="J5" s="470" t="s">
        <v>17</v>
      </c>
      <c r="K5" s="471"/>
      <c r="L5" s="472" t="s">
        <v>18</v>
      </c>
      <c r="M5" s="481"/>
      <c r="N5" s="481"/>
      <c r="O5" s="481"/>
      <c r="P5" s="481"/>
      <c r="Q5" s="481"/>
      <c r="R5" s="474"/>
      <c r="S5" s="468" t="s">
        <v>19</v>
      </c>
      <c r="T5" s="468" t="s">
        <v>20</v>
      </c>
      <c r="U5" s="474"/>
    </row>
    <row r="6" spans="1:21" ht="217.5" customHeight="1" thickBot="1">
      <c r="B6" s="466"/>
      <c r="C6" s="466"/>
      <c r="D6" s="484"/>
      <c r="E6" s="405" t="s">
        <v>21</v>
      </c>
      <c r="F6" s="405" t="s">
        <v>22</v>
      </c>
      <c r="G6" s="469"/>
      <c r="H6" s="475"/>
      <c r="I6" s="469"/>
      <c r="J6" s="317" t="s">
        <v>21</v>
      </c>
      <c r="K6" s="317" t="s">
        <v>22</v>
      </c>
      <c r="L6" s="472"/>
      <c r="M6" s="469"/>
      <c r="N6" s="469"/>
      <c r="O6" s="469"/>
      <c r="P6" s="469"/>
      <c r="Q6" s="469"/>
      <c r="R6" s="466"/>
      <c r="S6" s="469"/>
      <c r="T6" s="469"/>
      <c r="U6" s="466"/>
    </row>
    <row r="7" spans="1:21" ht="18">
      <c r="B7" s="465">
        <v>1</v>
      </c>
      <c r="C7" s="465">
        <v>2</v>
      </c>
      <c r="D7" s="465">
        <v>3</v>
      </c>
      <c r="E7" s="465">
        <v>4</v>
      </c>
      <c r="F7" s="318">
        <v>5</v>
      </c>
      <c r="G7" s="465">
        <v>6</v>
      </c>
      <c r="H7" s="465">
        <v>7</v>
      </c>
      <c r="I7" s="465">
        <v>8</v>
      </c>
      <c r="J7" s="465">
        <v>9</v>
      </c>
      <c r="K7" s="318">
        <v>10</v>
      </c>
      <c r="L7" s="465">
        <v>11</v>
      </c>
      <c r="M7" s="465">
        <v>12</v>
      </c>
      <c r="N7" s="465">
        <v>13</v>
      </c>
      <c r="O7" s="465">
        <v>14</v>
      </c>
      <c r="P7" s="465">
        <v>15</v>
      </c>
      <c r="Q7" s="465">
        <v>16</v>
      </c>
      <c r="R7" s="465">
        <v>17</v>
      </c>
      <c r="S7" s="318">
        <v>18</v>
      </c>
      <c r="T7" s="465">
        <v>19</v>
      </c>
      <c r="U7" s="465">
        <v>20</v>
      </c>
    </row>
    <row r="8" spans="1:21" ht="54.75" thickBot="1">
      <c r="B8" s="466"/>
      <c r="C8" s="466"/>
      <c r="D8" s="466"/>
      <c r="E8" s="466"/>
      <c r="F8" s="362" t="s">
        <v>23</v>
      </c>
      <c r="G8" s="466"/>
      <c r="H8" s="466"/>
      <c r="I8" s="466"/>
      <c r="J8" s="466"/>
      <c r="K8" s="362" t="s">
        <v>24</v>
      </c>
      <c r="L8" s="466"/>
      <c r="M8" s="466"/>
      <c r="N8" s="466"/>
      <c r="O8" s="466"/>
      <c r="P8" s="466"/>
      <c r="Q8" s="466"/>
      <c r="R8" s="466"/>
      <c r="S8" s="362" t="s">
        <v>25</v>
      </c>
      <c r="T8" s="466"/>
      <c r="U8" s="466"/>
    </row>
    <row r="9" spans="1:21" ht="75.75" thickBot="1">
      <c r="B9" s="363" t="s">
        <v>212</v>
      </c>
      <c r="C9" s="364" t="s">
        <v>213</v>
      </c>
      <c r="D9" s="406">
        <v>350</v>
      </c>
      <c r="E9" s="407">
        <v>334</v>
      </c>
      <c r="F9" s="367" t="s">
        <v>234</v>
      </c>
      <c r="G9" s="364">
        <v>10</v>
      </c>
      <c r="H9" s="368" t="s">
        <v>214</v>
      </c>
      <c r="I9" s="408">
        <v>75</v>
      </c>
      <c r="J9" s="407">
        <v>65</v>
      </c>
      <c r="K9" s="371">
        <f>J9/I9*100</f>
        <v>86.666666666666671</v>
      </c>
      <c r="L9" s="364">
        <v>10</v>
      </c>
      <c r="M9" s="364" t="s">
        <v>29</v>
      </c>
      <c r="N9" s="364" t="s">
        <v>29</v>
      </c>
      <c r="O9" s="364" t="s">
        <v>30</v>
      </c>
      <c r="P9" s="372">
        <v>73126047.819999993</v>
      </c>
      <c r="Q9" s="372">
        <v>73051821.530000001</v>
      </c>
      <c r="R9" s="372">
        <v>72908309.849999994</v>
      </c>
      <c r="S9" s="371">
        <f>R9/P9*100</f>
        <v>99.702242940113535</v>
      </c>
      <c r="T9" s="371">
        <f>R9/Q9*100</f>
        <v>99.80354811557838</v>
      </c>
      <c r="U9" s="364" t="s">
        <v>215</v>
      </c>
    </row>
    <row r="10" spans="1:21" ht="126.75" hidden="1" customHeight="1">
      <c r="B10" s="363" t="s">
        <v>55</v>
      </c>
      <c r="C10" s="364" t="s">
        <v>213</v>
      </c>
      <c r="D10" s="408"/>
      <c r="E10" s="407"/>
      <c r="F10" s="367" t="e">
        <f>E10/D10*100</f>
        <v>#DIV/0!</v>
      </c>
      <c r="G10" s="364">
        <v>10</v>
      </c>
      <c r="H10" s="409" t="s">
        <v>214</v>
      </c>
      <c r="I10" s="362"/>
      <c r="J10" s="362"/>
      <c r="K10" s="371" t="e">
        <f>J10/I10*100</f>
        <v>#DIV/0!</v>
      </c>
      <c r="L10" s="364"/>
      <c r="M10" s="364" t="s">
        <v>29</v>
      </c>
      <c r="N10" s="364" t="s">
        <v>29</v>
      </c>
      <c r="O10" s="364" t="s">
        <v>30</v>
      </c>
      <c r="P10" s="372"/>
      <c r="Q10" s="410"/>
      <c r="R10" s="410"/>
      <c r="S10" s="371" t="e">
        <f>R10/P10*100</f>
        <v>#DIV/0!</v>
      </c>
      <c r="T10" s="371" t="e">
        <f>R10/Q10*100</f>
        <v>#DIV/0!</v>
      </c>
      <c r="U10" s="364" t="s">
        <v>215</v>
      </c>
    </row>
    <row r="11" spans="1:21" ht="75.75" thickBot="1">
      <c r="B11" s="411" t="s">
        <v>136</v>
      </c>
      <c r="C11" s="412" t="s">
        <v>213</v>
      </c>
      <c r="D11" s="413">
        <v>350</v>
      </c>
      <c r="E11" s="414">
        <v>334</v>
      </c>
      <c r="F11" s="415">
        <f>E11/D11*100</f>
        <v>95.428571428571431</v>
      </c>
      <c r="G11" s="324">
        <v>10</v>
      </c>
      <c r="H11" s="416" t="s">
        <v>214</v>
      </c>
      <c r="I11" s="318">
        <v>75</v>
      </c>
      <c r="J11" s="318">
        <v>65</v>
      </c>
      <c r="K11" s="417">
        <f>J11/I11*100</f>
        <v>86.666666666666671</v>
      </c>
      <c r="L11" s="412">
        <v>10</v>
      </c>
      <c r="M11" s="412" t="s">
        <v>29</v>
      </c>
      <c r="N11" s="412" t="s">
        <v>29</v>
      </c>
      <c r="O11" s="412" t="s">
        <v>30</v>
      </c>
      <c r="P11" s="418">
        <v>6103134.79</v>
      </c>
      <c r="Q11" s="419">
        <v>6080963.2999999998</v>
      </c>
      <c r="R11" s="419">
        <v>6038096.1799999997</v>
      </c>
      <c r="S11" s="417">
        <f>R11/P11*100</f>
        <v>98.934340920889269</v>
      </c>
      <c r="T11" s="417">
        <f>R11/Q11*100</f>
        <v>99.295060373082663</v>
      </c>
      <c r="U11" s="364" t="s">
        <v>215</v>
      </c>
    </row>
    <row r="12" spans="1:21" ht="18">
      <c r="A12" s="431"/>
      <c r="B12" s="420" t="s">
        <v>217</v>
      </c>
      <c r="C12" s="421"/>
      <c r="D12" s="422"/>
      <c r="E12" s="422"/>
      <c r="F12" s="423"/>
      <c r="G12" s="421"/>
      <c r="H12" s="424"/>
      <c r="I12" s="421"/>
      <c r="J12" s="421"/>
      <c r="K12" s="425"/>
      <c r="L12" s="421"/>
      <c r="M12" s="421"/>
      <c r="N12" s="421"/>
      <c r="O12" s="421"/>
      <c r="P12" s="426">
        <f>P9+P11</f>
        <v>79229182.609999999</v>
      </c>
      <c r="Q12" s="426">
        <f>Q9+Q11</f>
        <v>79132784.829999998</v>
      </c>
      <c r="R12" s="426">
        <f>R9+R11</f>
        <v>78946406.030000001</v>
      </c>
      <c r="S12" s="425"/>
      <c r="T12" s="425"/>
      <c r="U12" s="421"/>
    </row>
    <row r="13" spans="1:21" ht="18">
      <c r="B13" s="375"/>
      <c r="C13" s="324"/>
      <c r="D13" s="326"/>
      <c r="E13" s="326"/>
      <c r="F13" s="327"/>
      <c r="G13" s="324"/>
      <c r="H13" s="376"/>
      <c r="I13" s="324"/>
      <c r="J13" s="324"/>
      <c r="K13" s="377"/>
      <c r="L13" s="324"/>
      <c r="M13" s="324"/>
      <c r="N13" s="324"/>
      <c r="O13" s="324"/>
      <c r="P13" s="378"/>
      <c r="Q13" s="378"/>
      <c r="R13" s="378"/>
      <c r="S13" s="377"/>
      <c r="T13" s="377"/>
      <c r="U13" s="324"/>
    </row>
    <row r="14" spans="1:21" ht="18">
      <c r="B14" s="375"/>
      <c r="C14" s="324"/>
      <c r="D14" s="326"/>
      <c r="E14" s="326"/>
      <c r="F14" s="327"/>
      <c r="G14" s="324"/>
      <c r="H14" s="376"/>
      <c r="I14" s="324"/>
      <c r="J14" s="324"/>
      <c r="K14" s="377"/>
      <c r="L14" s="324"/>
      <c r="M14" s="324"/>
      <c r="N14" s="324"/>
      <c r="O14" s="324"/>
      <c r="P14" s="378"/>
      <c r="Q14" s="378"/>
      <c r="R14" s="378"/>
      <c r="S14" s="377"/>
      <c r="T14" s="377"/>
      <c r="U14" s="324"/>
    </row>
    <row r="18" spans="2:8" ht="23.25">
      <c r="B18" s="307" t="s">
        <v>170</v>
      </c>
      <c r="C18" s="307"/>
      <c r="D18" s="358"/>
      <c r="E18" s="427"/>
      <c r="F18" s="427"/>
      <c r="H18" s="427" t="s">
        <v>164</v>
      </c>
    </row>
    <row r="19" spans="2:8" ht="23.25">
      <c r="B19" s="307"/>
      <c r="C19" s="308"/>
      <c r="D19" s="482" t="s">
        <v>46</v>
      </c>
      <c r="E19" s="482"/>
      <c r="F19" s="428"/>
      <c r="H19" s="429" t="s">
        <v>47</v>
      </c>
    </row>
    <row r="20" spans="2:8" ht="23.25">
      <c r="B20" s="307"/>
      <c r="C20" s="308"/>
      <c r="D20" s="309"/>
      <c r="E20" s="308"/>
      <c r="F20" s="308"/>
    </row>
    <row r="21" spans="2:8" ht="23.25">
      <c r="B21" s="307"/>
      <c r="C21" s="308"/>
      <c r="D21" s="309"/>
      <c r="E21" s="308"/>
      <c r="F21" s="308"/>
    </row>
    <row r="22" spans="2:8" ht="23.25">
      <c r="B22" s="307"/>
      <c r="C22" s="307"/>
      <c r="D22" s="307"/>
      <c r="E22" s="309"/>
      <c r="F22" s="309"/>
    </row>
    <row r="23" spans="2:8" ht="23.25">
      <c r="B23" s="307"/>
      <c r="C23" s="307"/>
      <c r="D23" s="307"/>
      <c r="E23" s="309"/>
      <c r="F23" s="309"/>
    </row>
    <row r="24" spans="2:8" ht="23.25">
      <c r="B24" s="307" t="s">
        <v>61</v>
      </c>
      <c r="C24" s="312"/>
      <c r="D24" s="309"/>
      <c r="E24" s="467" t="s">
        <v>235</v>
      </c>
      <c r="F24" s="467"/>
      <c r="H24" s="309"/>
    </row>
    <row r="25" spans="2:8" ht="23.25">
      <c r="B25" s="307"/>
      <c r="C25" s="308" t="s">
        <v>46</v>
      </c>
      <c r="D25" s="309"/>
      <c r="E25" s="464" t="s">
        <v>47</v>
      </c>
      <c r="F25" s="464"/>
    </row>
  </sheetData>
  <mergeCells count="46">
    <mergeCell ref="C1:U1"/>
    <mergeCell ref="C2:U2"/>
    <mergeCell ref="B3:B6"/>
    <mergeCell ref="C3:G3"/>
    <mergeCell ref="H3:L3"/>
    <mergeCell ref="M3:M6"/>
    <mergeCell ref="N3:N6"/>
    <mergeCell ref="O3:O6"/>
    <mergeCell ref="P3:P6"/>
    <mergeCell ref="Q3:Q6"/>
    <mergeCell ref="T5:T6"/>
    <mergeCell ref="R3:T3"/>
    <mergeCell ref="U3:U6"/>
    <mergeCell ref="C4:C6"/>
    <mergeCell ref="D4:G4"/>
    <mergeCell ref="H4:H6"/>
    <mergeCell ref="I4:L4"/>
    <mergeCell ref="R4:R6"/>
    <mergeCell ref="S4:T4"/>
    <mergeCell ref="D5:D6"/>
    <mergeCell ref="E5:F5"/>
    <mergeCell ref="G5:G6"/>
    <mergeCell ref="I5:I6"/>
    <mergeCell ref="J5:K5"/>
    <mergeCell ref="L5:L6"/>
    <mergeCell ref="S5:S6"/>
    <mergeCell ref="B7:B8"/>
    <mergeCell ref="C7:C8"/>
    <mergeCell ref="D7:D8"/>
    <mergeCell ref="E7:E8"/>
    <mergeCell ref="G7:G8"/>
    <mergeCell ref="T7:T8"/>
    <mergeCell ref="U7:U8"/>
    <mergeCell ref="D19:E19"/>
    <mergeCell ref="I7:I8"/>
    <mergeCell ref="J7:J8"/>
    <mergeCell ref="L7:L8"/>
    <mergeCell ref="M7:M8"/>
    <mergeCell ref="N7:N8"/>
    <mergeCell ref="O7:O8"/>
    <mergeCell ref="H7:H8"/>
    <mergeCell ref="E24:F24"/>
    <mergeCell ref="E25:F25"/>
    <mergeCell ref="P7:P8"/>
    <mergeCell ref="Q7:Q8"/>
    <mergeCell ref="R7:R8"/>
  </mergeCells>
  <pageMargins left="0.39400000000000002" right="0.39400000000000002" top="0.748" bottom="0.748" header="0.315" footer="0.315"/>
  <pageSetup paperSize="9" scale="38" fitToHeight="0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47</vt:i4>
      </vt:variant>
      <vt:variant>
        <vt:lpstr>Именованные диапазоны</vt:lpstr>
      </vt:variant>
      <vt:variant>
        <vt:i4>47</vt:i4>
      </vt:variant>
    </vt:vector>
  </HeadingPairs>
  <TitlesOfParts>
    <vt:vector size="94" baseType="lpstr">
      <vt:lpstr>САД1</vt:lpstr>
      <vt:lpstr>САД2</vt:lpstr>
      <vt:lpstr>САД3</vt:lpstr>
      <vt:lpstr>САД4</vt:lpstr>
      <vt:lpstr>САД5</vt:lpstr>
      <vt:lpstr>САД6</vt:lpstr>
      <vt:lpstr>САД7</vt:lpstr>
      <vt:lpstr>САД8</vt:lpstr>
      <vt:lpstr>САД9</vt:lpstr>
      <vt:lpstr>САД11</vt:lpstr>
      <vt:lpstr>САД12</vt:lpstr>
      <vt:lpstr>САД13</vt:lpstr>
      <vt:lpstr>САД17</vt:lpstr>
      <vt:lpstr>САД19</vt:lpstr>
      <vt:lpstr>САД22</vt:lpstr>
      <vt:lpstr>САД24</vt:lpstr>
      <vt:lpstr>САД26</vt:lpstr>
      <vt:lpstr>САД28</vt:lpstr>
      <vt:lpstr>САД29</vt:lpstr>
      <vt:lpstr>САД31</vt:lpstr>
      <vt:lpstr>САД34</vt:lpstr>
      <vt:lpstr>САД36</vt:lpstr>
      <vt:lpstr>САД23</vt:lpstr>
      <vt:lpstr>САД40</vt:lpstr>
      <vt:lpstr>САД41</vt:lpstr>
      <vt:lpstr>САД42</vt:lpstr>
      <vt:lpstr>САД45</vt:lpstr>
      <vt:lpstr>САД47</vt:lpstr>
      <vt:lpstr>САД48</vt:lpstr>
      <vt:lpstr>САД69</vt:lpstr>
      <vt:lpstr>импульс</vt:lpstr>
      <vt:lpstr>КДП </vt:lpstr>
      <vt:lpstr>ЦОПО </vt:lpstr>
      <vt:lpstr>ЗОЛ </vt:lpstr>
      <vt:lpstr>ДДТ</vt:lpstr>
      <vt:lpstr>СОШ1 </vt:lpstr>
      <vt:lpstr>СОШ2</vt:lpstr>
      <vt:lpstr>СОШ3 </vt:lpstr>
      <vt:lpstr>СОШ4</vt:lpstr>
      <vt:lpstr>СОШ7</vt:lpstr>
      <vt:lpstr>СОШ9 </vt:lpstr>
      <vt:lpstr>СОШ16 </vt:lpstr>
      <vt:lpstr>СОШ22 </vt:lpstr>
      <vt:lpstr>СОШ24</vt:lpstr>
      <vt:lpstr>СОШ25</vt:lpstr>
      <vt:lpstr>СОШ29 </vt:lpstr>
      <vt:lpstr>СОШ33</vt:lpstr>
      <vt:lpstr>ДДТ!Print_Titles</vt:lpstr>
      <vt:lpstr>'ЗОЛ '!Print_Titles</vt:lpstr>
      <vt:lpstr>импульс!Print_Titles</vt:lpstr>
      <vt:lpstr>'КДП '!Print_Titles</vt:lpstr>
      <vt:lpstr>САД1!Print_Titles</vt:lpstr>
      <vt:lpstr>САД11!Print_Titles</vt:lpstr>
      <vt:lpstr>САД13!Print_Titles</vt:lpstr>
      <vt:lpstr>САД17!Print_Titles</vt:lpstr>
      <vt:lpstr>САД19!Print_Titles</vt:lpstr>
      <vt:lpstr>САД2!Print_Titles</vt:lpstr>
      <vt:lpstr>САД22!Print_Titles</vt:lpstr>
      <vt:lpstr>САД23!Print_Titles</vt:lpstr>
      <vt:lpstr>САД24!Print_Titles</vt:lpstr>
      <vt:lpstr>САД26!Print_Titles</vt:lpstr>
      <vt:lpstr>САД28!Print_Titles</vt:lpstr>
      <vt:lpstr>САД29!Print_Titles</vt:lpstr>
      <vt:lpstr>САД3!Print_Titles</vt:lpstr>
      <vt:lpstr>САД31!Print_Titles</vt:lpstr>
      <vt:lpstr>САД34!Print_Titles</vt:lpstr>
      <vt:lpstr>САД36!Print_Titles</vt:lpstr>
      <vt:lpstr>САД4!Print_Titles</vt:lpstr>
      <vt:lpstr>САД40!Print_Titles</vt:lpstr>
      <vt:lpstr>САД41!Print_Titles</vt:lpstr>
      <vt:lpstr>САД42!Print_Titles</vt:lpstr>
      <vt:lpstr>САД45!Print_Titles</vt:lpstr>
      <vt:lpstr>САД47!Print_Titles</vt:lpstr>
      <vt:lpstr>САД48!Print_Titles</vt:lpstr>
      <vt:lpstr>САД5!Print_Titles</vt:lpstr>
      <vt:lpstr>САД6!Print_Titles</vt:lpstr>
      <vt:lpstr>САД69!Print_Titles</vt:lpstr>
      <vt:lpstr>САД7!Print_Titles</vt:lpstr>
      <vt:lpstr>САД8!Print_Titles</vt:lpstr>
      <vt:lpstr>САД9!Print_Titles</vt:lpstr>
      <vt:lpstr>'СОШ1 '!Print_Titles</vt:lpstr>
      <vt:lpstr>'СОШ16 '!Print_Titles</vt:lpstr>
      <vt:lpstr>СОШ2!Print_Titles</vt:lpstr>
      <vt:lpstr>'СОШ22 '!Print_Titles</vt:lpstr>
      <vt:lpstr>СОШ24!Print_Titles</vt:lpstr>
      <vt:lpstr>СОШ25!Print_Titles</vt:lpstr>
      <vt:lpstr>'СОШ29 '!Print_Titles</vt:lpstr>
      <vt:lpstr>'СОШ3 '!Print_Titles</vt:lpstr>
      <vt:lpstr>СОШ33!Print_Titles</vt:lpstr>
      <vt:lpstr>СОШ4!Print_Titles</vt:lpstr>
      <vt:lpstr>СОШ7!Print_Titles</vt:lpstr>
      <vt:lpstr>'СОШ9 '!Print_Titles</vt:lpstr>
      <vt:lpstr>'ЦОПО '!Print_Titles</vt:lpstr>
      <vt:lpstr>'СОШ1 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Спирина Зоя Ивановна</dc:creator>
  <cp:lastModifiedBy>Снедкова Елена Владимировна</cp:lastModifiedBy>
  <cp:revision>214</cp:revision>
  <dcterms:created xsi:type="dcterms:W3CDTF">2023-05-29T05:07:02Z</dcterms:created>
  <dcterms:modified xsi:type="dcterms:W3CDTF">2026-01-29T08:51:55Z</dcterms:modified>
</cp:coreProperties>
</file>